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90" yWindow="525" windowWidth="26535" windowHeight="11700" activeTab="5"/>
  </bookViews>
  <sheets>
    <sheet name="Rekapitulace stavby" sheetId="1" r:id="rId1"/>
    <sheet name="201.1 - Lávka" sheetId="2" r:id="rId2"/>
    <sheet name="201.2 - Komunikace" sheetId="3" r:id="rId3"/>
    <sheet name="201.3 - Dočasné dopravní ..." sheetId="4" r:id="rId4"/>
    <sheet name="202 - Rámový propustek" sheetId="5" r:id="rId5"/>
    <sheet name="VON - Vedlejší a ostatní ..." sheetId="6" r:id="rId6"/>
    <sheet name="Pokyny pro vyplnění" sheetId="7" r:id="rId7"/>
  </sheets>
  <definedNames>
    <definedName name="_xlnm._FilterDatabase" localSheetId="1" hidden="1">'201.1 - Lávka'!$C$94:$K$428</definedName>
    <definedName name="_xlnm._FilterDatabase" localSheetId="2" hidden="1">'201.2 - Komunikace'!$C$89:$K$212</definedName>
    <definedName name="_xlnm._FilterDatabase" localSheetId="3" hidden="1">'201.3 - Dočasné dopravní ...'!$C$89:$K$139</definedName>
    <definedName name="_xlnm._FilterDatabase" localSheetId="4" hidden="1">'202 - Rámový propustek'!$C$88:$K$276</definedName>
    <definedName name="_xlnm._FilterDatabase" localSheetId="5" hidden="1">'VON - Vedlejší a ostatní ...'!$C$84:$K$147</definedName>
    <definedName name="_xlnm.Print_Titles" localSheetId="1">'201.1 - Lávka'!$94:$94</definedName>
    <definedName name="_xlnm.Print_Titles" localSheetId="2">'201.2 - Komunikace'!$89:$89</definedName>
    <definedName name="_xlnm.Print_Titles" localSheetId="3">'201.3 - Dočasné dopravní ...'!$89:$89</definedName>
    <definedName name="_xlnm.Print_Titles" localSheetId="4">'202 - Rámový propustek'!$88:$88</definedName>
    <definedName name="_xlnm.Print_Titles" localSheetId="0">'Rekapitulace stavby'!$52:$52</definedName>
    <definedName name="_xlnm.Print_Titles" localSheetId="5">'VON - Vedlejší a ostatní ...'!$84:$84</definedName>
    <definedName name="_xlnm.Print_Area" localSheetId="1">'201.1 - Lávka'!$C$4:$J$41,'201.1 - Lávka'!$C$47:$J$74,'201.1 - Lávka'!$C$80:$K$428</definedName>
    <definedName name="_xlnm.Print_Area" localSheetId="2">'201.2 - Komunikace'!$C$4:$J$41,'201.2 - Komunikace'!$C$47:$J$69,'201.2 - Komunikace'!$C$75:$K$212</definedName>
    <definedName name="_xlnm.Print_Area" localSheetId="3">'201.3 - Dočasné dopravní ...'!$C$4:$J$41,'201.3 - Dočasné dopravní ...'!$C$47:$J$69,'201.3 - Dočasné dopravní ...'!$C$75:$K$139</definedName>
    <definedName name="_xlnm.Print_Area" localSheetId="4">'202 - Rámový propustek'!$C$4:$J$39,'202 - Rámový propustek'!$C$45:$J$70,'202 - Rámový propustek'!$C$76:$K$276</definedName>
    <definedName name="_xlnm.Print_Area" localSheetId="6">'Pokyny pro vyplnění'!$B$2:$K$71,'Pokyny pro vyplnění'!$B$74:$K$118,'Pokyny pro vyplnění'!$B$121:$K$161,'Pokyny pro vyplnění'!$B$164:$K$218</definedName>
    <definedName name="_xlnm.Print_Area" localSheetId="0">'Rekapitulace stavby'!$D$4:$AO$36,'Rekapitulace stavby'!$C$42:$AQ$61</definedName>
    <definedName name="_xlnm.Print_Area" localSheetId="5">'VON - Vedlejší a ostatní ...'!$C$4:$J$39,'VON - Vedlejší a ostatní ...'!$C$45:$J$66,'VON - Vedlejší a ostatní ...'!$C$72:$K$147</definedName>
  </definedNames>
  <calcPr calcId="145621"/>
</workbook>
</file>

<file path=xl/calcChain.xml><?xml version="1.0" encoding="utf-8"?>
<calcChain xmlns="http://schemas.openxmlformats.org/spreadsheetml/2006/main">
  <c r="J37" i="6" l="1"/>
  <c r="J36" i="6"/>
  <c r="AY60" i="1" s="1"/>
  <c r="J35" i="6"/>
  <c r="AX60" i="1"/>
  <c r="BI145" i="6"/>
  <c r="BH145" i="6"/>
  <c r="BG145" i="6"/>
  <c r="BF145" i="6"/>
  <c r="T145" i="6"/>
  <c r="T144" i="6"/>
  <c r="R145" i="6"/>
  <c r="R144" i="6"/>
  <c r="P145" i="6"/>
  <c r="P144" i="6"/>
  <c r="BI141" i="6"/>
  <c r="BH141" i="6"/>
  <c r="BG141" i="6"/>
  <c r="BF141" i="6"/>
  <c r="T141" i="6"/>
  <c r="R141" i="6"/>
  <c r="P141" i="6"/>
  <c r="BI139" i="6"/>
  <c r="BH139" i="6"/>
  <c r="BG139" i="6"/>
  <c r="BF139" i="6"/>
  <c r="T139" i="6"/>
  <c r="R139" i="6"/>
  <c r="P139" i="6"/>
  <c r="BI137" i="6"/>
  <c r="BH137" i="6"/>
  <c r="BG137" i="6"/>
  <c r="BF137" i="6"/>
  <c r="T137" i="6"/>
  <c r="R137" i="6"/>
  <c r="P137" i="6"/>
  <c r="BI131" i="6"/>
  <c r="BH131" i="6"/>
  <c r="BG131" i="6"/>
  <c r="BF131" i="6"/>
  <c r="T131" i="6"/>
  <c r="R131" i="6"/>
  <c r="P131" i="6"/>
  <c r="BI129" i="6"/>
  <c r="BH129" i="6"/>
  <c r="BG129" i="6"/>
  <c r="BF129" i="6"/>
  <c r="T129" i="6"/>
  <c r="R129" i="6"/>
  <c r="P129" i="6"/>
  <c r="BI126" i="6"/>
  <c r="BH126" i="6"/>
  <c r="BG126" i="6"/>
  <c r="BF126" i="6"/>
  <c r="T126" i="6"/>
  <c r="R126" i="6"/>
  <c r="P126" i="6"/>
  <c r="BI123" i="6"/>
  <c r="BH123" i="6"/>
  <c r="BG123" i="6"/>
  <c r="BF123" i="6"/>
  <c r="T123" i="6"/>
  <c r="R123" i="6"/>
  <c r="P123" i="6"/>
  <c r="BI120" i="6"/>
  <c r="BH120" i="6"/>
  <c r="BG120" i="6"/>
  <c r="BF120" i="6"/>
  <c r="T120" i="6"/>
  <c r="R120" i="6"/>
  <c r="P120" i="6"/>
  <c r="BI117" i="6"/>
  <c r="BH117" i="6"/>
  <c r="BG117" i="6"/>
  <c r="BF117" i="6"/>
  <c r="T117" i="6"/>
  <c r="T116" i="6"/>
  <c r="R117" i="6"/>
  <c r="R116" i="6"/>
  <c r="P117" i="6"/>
  <c r="P116" i="6"/>
  <c r="BI113" i="6"/>
  <c r="BH113" i="6"/>
  <c r="BG113" i="6"/>
  <c r="BF113" i="6"/>
  <c r="T113" i="6"/>
  <c r="R113" i="6"/>
  <c r="P113" i="6"/>
  <c r="BI109" i="6"/>
  <c r="BH109" i="6"/>
  <c r="BG109" i="6"/>
  <c r="BF109" i="6"/>
  <c r="T109" i="6"/>
  <c r="R109" i="6"/>
  <c r="P109" i="6"/>
  <c r="BI107" i="6"/>
  <c r="BH107" i="6"/>
  <c r="BG107" i="6"/>
  <c r="BF107" i="6"/>
  <c r="T107" i="6"/>
  <c r="R107" i="6"/>
  <c r="P107" i="6"/>
  <c r="BI105" i="6"/>
  <c r="BH105" i="6"/>
  <c r="BG105" i="6"/>
  <c r="BF105" i="6"/>
  <c r="T105" i="6"/>
  <c r="R105" i="6"/>
  <c r="P105" i="6"/>
  <c r="BI103" i="6"/>
  <c r="BH103" i="6"/>
  <c r="BG103" i="6"/>
  <c r="BF103" i="6"/>
  <c r="T103" i="6"/>
  <c r="R103" i="6"/>
  <c r="P103" i="6"/>
  <c r="BI101" i="6"/>
  <c r="BH101" i="6"/>
  <c r="BG101" i="6"/>
  <c r="BF101" i="6"/>
  <c r="T101" i="6"/>
  <c r="R101" i="6"/>
  <c r="P101" i="6"/>
  <c r="BI99" i="6"/>
  <c r="BH99" i="6"/>
  <c r="BG99" i="6"/>
  <c r="BF99" i="6"/>
  <c r="T99" i="6"/>
  <c r="R99" i="6"/>
  <c r="P99" i="6"/>
  <c r="BI97" i="6"/>
  <c r="BH97" i="6"/>
  <c r="BG97" i="6"/>
  <c r="BF97" i="6"/>
  <c r="T97" i="6"/>
  <c r="R97" i="6"/>
  <c r="P97" i="6"/>
  <c r="BI94" i="6"/>
  <c r="BH94" i="6"/>
  <c r="BG94" i="6"/>
  <c r="BF94" i="6"/>
  <c r="T94" i="6"/>
  <c r="R94" i="6"/>
  <c r="P94" i="6"/>
  <c r="BI92" i="6"/>
  <c r="BH92" i="6"/>
  <c r="BG92" i="6"/>
  <c r="BF92" i="6"/>
  <c r="T92" i="6"/>
  <c r="R92" i="6"/>
  <c r="P92" i="6"/>
  <c r="BI90" i="6"/>
  <c r="BH90" i="6"/>
  <c r="BG90" i="6"/>
  <c r="BF90" i="6"/>
  <c r="T90" i="6"/>
  <c r="R90" i="6"/>
  <c r="P90" i="6"/>
  <c r="BI88" i="6"/>
  <c r="BH88" i="6"/>
  <c r="BG88" i="6"/>
  <c r="BF88" i="6"/>
  <c r="T88" i="6"/>
  <c r="R88" i="6"/>
  <c r="P88" i="6"/>
  <c r="J82" i="6"/>
  <c r="J81" i="6"/>
  <c r="F81" i="6"/>
  <c r="F79" i="6"/>
  <c r="E77" i="6"/>
  <c r="J55" i="6"/>
  <c r="J54" i="6"/>
  <c r="F54" i="6"/>
  <c r="F52" i="6"/>
  <c r="E50" i="6"/>
  <c r="J18" i="6"/>
  <c r="E18" i="6"/>
  <c r="F55" i="6" s="1"/>
  <c r="J17" i="6"/>
  <c r="J12" i="6"/>
  <c r="J79" i="6"/>
  <c r="E7" i="6"/>
  <c r="E75" i="6"/>
  <c r="J37" i="5"/>
  <c r="J36" i="5"/>
  <c r="AY59" i="1" s="1"/>
  <c r="J35" i="5"/>
  <c r="AX59" i="1" s="1"/>
  <c r="BI275" i="5"/>
  <c r="BH275" i="5"/>
  <c r="BG275" i="5"/>
  <c r="BF275" i="5"/>
  <c r="T275" i="5"/>
  <c r="R275" i="5"/>
  <c r="P275" i="5"/>
  <c r="BI269" i="5"/>
  <c r="BH269" i="5"/>
  <c r="BG269" i="5"/>
  <c r="BF269" i="5"/>
  <c r="T269" i="5"/>
  <c r="R269" i="5"/>
  <c r="P269" i="5"/>
  <c r="BI264" i="5"/>
  <c r="BH264" i="5"/>
  <c r="BG264" i="5"/>
  <c r="BF264" i="5"/>
  <c r="T264" i="5"/>
  <c r="R264" i="5"/>
  <c r="P264" i="5"/>
  <c r="BI262" i="5"/>
  <c r="BH262" i="5"/>
  <c r="BG262" i="5"/>
  <c r="BF262" i="5"/>
  <c r="T262" i="5"/>
  <c r="R262" i="5"/>
  <c r="P262" i="5"/>
  <c r="BI260" i="5"/>
  <c r="BH260" i="5"/>
  <c r="BG260" i="5"/>
  <c r="BF260" i="5"/>
  <c r="T260" i="5"/>
  <c r="R260" i="5"/>
  <c r="P260" i="5"/>
  <c r="BI257" i="5"/>
  <c r="BH257" i="5"/>
  <c r="BG257" i="5"/>
  <c r="BF257" i="5"/>
  <c r="T257" i="5"/>
  <c r="R257" i="5"/>
  <c r="P257" i="5"/>
  <c r="BI254" i="5"/>
  <c r="BH254" i="5"/>
  <c r="BG254" i="5"/>
  <c r="BF254" i="5"/>
  <c r="T254" i="5"/>
  <c r="R254" i="5"/>
  <c r="P254" i="5"/>
  <c r="BI249" i="5"/>
  <c r="BH249" i="5"/>
  <c r="BG249" i="5"/>
  <c r="BF249" i="5"/>
  <c r="T249" i="5"/>
  <c r="R249" i="5"/>
  <c r="P249" i="5"/>
  <c r="BI247" i="5"/>
  <c r="BH247" i="5"/>
  <c r="BG247" i="5"/>
  <c r="BF247" i="5"/>
  <c r="T247" i="5"/>
  <c r="R247" i="5"/>
  <c r="P247" i="5"/>
  <c r="BI244" i="5"/>
  <c r="BH244" i="5"/>
  <c r="BG244" i="5"/>
  <c r="BF244" i="5"/>
  <c r="T244" i="5"/>
  <c r="R244" i="5"/>
  <c r="P244" i="5"/>
  <c r="BI242" i="5"/>
  <c r="BH242" i="5"/>
  <c r="BG242" i="5"/>
  <c r="BF242" i="5"/>
  <c r="T242" i="5"/>
  <c r="R242" i="5"/>
  <c r="P242" i="5"/>
  <c r="BI238" i="5"/>
  <c r="BH238" i="5"/>
  <c r="BG238" i="5"/>
  <c r="BF238" i="5"/>
  <c r="T238" i="5"/>
  <c r="R238" i="5"/>
  <c r="P238" i="5"/>
  <c r="BI236" i="5"/>
  <c r="BH236" i="5"/>
  <c r="BG236" i="5"/>
  <c r="BF236" i="5"/>
  <c r="T236" i="5"/>
  <c r="R236" i="5"/>
  <c r="P236" i="5"/>
  <c r="BI232" i="5"/>
  <c r="BH232" i="5"/>
  <c r="BG232" i="5"/>
  <c r="BF232" i="5"/>
  <c r="T232" i="5"/>
  <c r="R232" i="5"/>
  <c r="P232" i="5"/>
  <c r="BI230" i="5"/>
  <c r="BH230" i="5"/>
  <c r="BG230" i="5"/>
  <c r="BF230" i="5"/>
  <c r="T230" i="5"/>
  <c r="R230" i="5"/>
  <c r="P230" i="5"/>
  <c r="BI226" i="5"/>
  <c r="BH226" i="5"/>
  <c r="BG226" i="5"/>
  <c r="BF226" i="5"/>
  <c r="T226" i="5"/>
  <c r="R226" i="5"/>
  <c r="P226" i="5"/>
  <c r="BI224" i="5"/>
  <c r="BH224" i="5"/>
  <c r="BG224" i="5"/>
  <c r="BF224" i="5"/>
  <c r="T224" i="5"/>
  <c r="R224" i="5"/>
  <c r="P224" i="5"/>
  <c r="BI220" i="5"/>
  <c r="BH220" i="5"/>
  <c r="BG220" i="5"/>
  <c r="BF220" i="5"/>
  <c r="T220" i="5"/>
  <c r="R220" i="5"/>
  <c r="P220" i="5"/>
  <c r="BI216" i="5"/>
  <c r="BH216" i="5"/>
  <c r="BG216" i="5"/>
  <c r="BF216" i="5"/>
  <c r="T216" i="5"/>
  <c r="R216" i="5"/>
  <c r="P216" i="5"/>
  <c r="BI214" i="5"/>
  <c r="BH214" i="5"/>
  <c r="BG214" i="5"/>
  <c r="BF214" i="5"/>
  <c r="T214" i="5"/>
  <c r="R214" i="5"/>
  <c r="P214" i="5"/>
  <c r="BI211" i="5"/>
  <c r="BH211" i="5"/>
  <c r="BG211" i="5"/>
  <c r="BF211" i="5"/>
  <c r="T211" i="5"/>
  <c r="R211" i="5"/>
  <c r="P211" i="5"/>
  <c r="BI208" i="5"/>
  <c r="BH208" i="5"/>
  <c r="BG208" i="5"/>
  <c r="BF208" i="5"/>
  <c r="T208" i="5"/>
  <c r="R208" i="5"/>
  <c r="P208" i="5"/>
  <c r="BI205" i="5"/>
  <c r="BH205" i="5"/>
  <c r="BG205" i="5"/>
  <c r="BF205" i="5"/>
  <c r="T205" i="5"/>
  <c r="R205" i="5"/>
  <c r="P205" i="5"/>
  <c r="BI201" i="5"/>
  <c r="BH201" i="5"/>
  <c r="BG201" i="5"/>
  <c r="BF201" i="5"/>
  <c r="T201" i="5"/>
  <c r="T200" i="5"/>
  <c r="R201" i="5"/>
  <c r="R200" i="5"/>
  <c r="P201" i="5"/>
  <c r="P200" i="5"/>
  <c r="BI197" i="5"/>
  <c r="BH197" i="5"/>
  <c r="BG197" i="5"/>
  <c r="BF197" i="5"/>
  <c r="T197" i="5"/>
  <c r="R197" i="5"/>
  <c r="P197" i="5"/>
  <c r="BI194" i="5"/>
  <c r="BH194" i="5"/>
  <c r="BG194" i="5"/>
  <c r="BF194" i="5"/>
  <c r="T194" i="5"/>
  <c r="R194" i="5"/>
  <c r="P194" i="5"/>
  <c r="BI192" i="5"/>
  <c r="BH192" i="5"/>
  <c r="BG192" i="5"/>
  <c r="BF192" i="5"/>
  <c r="T192" i="5"/>
  <c r="R192" i="5"/>
  <c r="P192" i="5"/>
  <c r="BI188" i="5"/>
  <c r="BH188" i="5"/>
  <c r="BG188" i="5"/>
  <c r="BF188" i="5"/>
  <c r="T188" i="5"/>
  <c r="R188" i="5"/>
  <c r="P188" i="5"/>
  <c r="BI185" i="5"/>
  <c r="BH185" i="5"/>
  <c r="BG185" i="5"/>
  <c r="BF185" i="5"/>
  <c r="T185" i="5"/>
  <c r="R185" i="5"/>
  <c r="P185" i="5"/>
  <c r="BI179" i="5"/>
  <c r="BH179" i="5"/>
  <c r="BG179" i="5"/>
  <c r="BF179" i="5"/>
  <c r="T179" i="5"/>
  <c r="R179" i="5"/>
  <c r="P179" i="5"/>
  <c r="BI175" i="5"/>
  <c r="BH175" i="5"/>
  <c r="BG175" i="5"/>
  <c r="BF175" i="5"/>
  <c r="T175" i="5"/>
  <c r="R175" i="5"/>
  <c r="P175" i="5"/>
  <c r="BI172" i="5"/>
  <c r="BH172" i="5"/>
  <c r="BG172" i="5"/>
  <c r="BF172" i="5"/>
  <c r="T172" i="5"/>
  <c r="R172" i="5"/>
  <c r="P172" i="5"/>
  <c r="BI170" i="5"/>
  <c r="BH170" i="5"/>
  <c r="BG170" i="5"/>
  <c r="BF170" i="5"/>
  <c r="T170" i="5"/>
  <c r="R170" i="5"/>
  <c r="P170" i="5"/>
  <c r="BI167" i="5"/>
  <c r="BH167" i="5"/>
  <c r="BG167" i="5"/>
  <c r="BF167" i="5"/>
  <c r="T167" i="5"/>
  <c r="R167" i="5"/>
  <c r="P167" i="5"/>
  <c r="BI164" i="5"/>
  <c r="BH164" i="5"/>
  <c r="BG164" i="5"/>
  <c r="BF164" i="5"/>
  <c r="T164" i="5"/>
  <c r="R164" i="5"/>
  <c r="P164" i="5"/>
  <c r="BI162" i="5"/>
  <c r="BH162" i="5"/>
  <c r="BG162" i="5"/>
  <c r="BF162" i="5"/>
  <c r="T162" i="5"/>
  <c r="R162" i="5"/>
  <c r="P162" i="5"/>
  <c r="BI158" i="5"/>
  <c r="BH158" i="5"/>
  <c r="BG158" i="5"/>
  <c r="BF158" i="5"/>
  <c r="T158" i="5"/>
  <c r="R158" i="5"/>
  <c r="P158" i="5"/>
  <c r="BI154" i="5"/>
  <c r="BH154" i="5"/>
  <c r="BG154" i="5"/>
  <c r="BF154" i="5"/>
  <c r="T154" i="5"/>
  <c r="R154" i="5"/>
  <c r="P154" i="5"/>
  <c r="BI151" i="5"/>
  <c r="BH151" i="5"/>
  <c r="BG151" i="5"/>
  <c r="BF151" i="5"/>
  <c r="T151" i="5"/>
  <c r="R151" i="5"/>
  <c r="P151" i="5"/>
  <c r="BI149" i="5"/>
  <c r="BH149" i="5"/>
  <c r="BG149" i="5"/>
  <c r="BF149" i="5"/>
  <c r="T149" i="5"/>
  <c r="R149" i="5"/>
  <c r="P149" i="5"/>
  <c r="BI146" i="5"/>
  <c r="BH146" i="5"/>
  <c r="BG146" i="5"/>
  <c r="BF146" i="5"/>
  <c r="T146" i="5"/>
  <c r="R146" i="5"/>
  <c r="P146" i="5"/>
  <c r="BI143" i="5"/>
  <c r="BH143" i="5"/>
  <c r="BG143" i="5"/>
  <c r="BF143" i="5"/>
  <c r="T143" i="5"/>
  <c r="R143" i="5"/>
  <c r="P143" i="5"/>
  <c r="BI142" i="5"/>
  <c r="BH142" i="5"/>
  <c r="BG142" i="5"/>
  <c r="BF142" i="5"/>
  <c r="T142" i="5"/>
  <c r="R142" i="5"/>
  <c r="P142" i="5"/>
  <c r="BI139" i="5"/>
  <c r="BH139" i="5"/>
  <c r="BG139" i="5"/>
  <c r="BF139" i="5"/>
  <c r="T139" i="5"/>
  <c r="R139" i="5"/>
  <c r="P139" i="5"/>
  <c r="BI136" i="5"/>
  <c r="BH136" i="5"/>
  <c r="BG136" i="5"/>
  <c r="BF136" i="5"/>
  <c r="T136" i="5"/>
  <c r="R136" i="5"/>
  <c r="P136" i="5"/>
  <c r="BI132" i="5"/>
  <c r="BH132" i="5"/>
  <c r="BG132" i="5"/>
  <c r="BF132" i="5"/>
  <c r="T132" i="5"/>
  <c r="R132" i="5"/>
  <c r="P132" i="5"/>
  <c r="BI128" i="5"/>
  <c r="BH128" i="5"/>
  <c r="BG128" i="5"/>
  <c r="BF128" i="5"/>
  <c r="T128" i="5"/>
  <c r="R128" i="5"/>
  <c r="P128" i="5"/>
  <c r="BI126" i="5"/>
  <c r="BH126" i="5"/>
  <c r="BG126" i="5"/>
  <c r="BF126" i="5"/>
  <c r="T126" i="5"/>
  <c r="R126" i="5"/>
  <c r="P126" i="5"/>
  <c r="BI124" i="5"/>
  <c r="BH124" i="5"/>
  <c r="BG124" i="5"/>
  <c r="BF124" i="5"/>
  <c r="T124" i="5"/>
  <c r="R124" i="5"/>
  <c r="P124" i="5"/>
  <c r="BI121" i="5"/>
  <c r="BH121" i="5"/>
  <c r="BG121" i="5"/>
  <c r="BF121" i="5"/>
  <c r="T121" i="5"/>
  <c r="R121" i="5"/>
  <c r="P121" i="5"/>
  <c r="BI117" i="5"/>
  <c r="BH117" i="5"/>
  <c r="BG117" i="5"/>
  <c r="BF117" i="5"/>
  <c r="T117" i="5"/>
  <c r="R117" i="5"/>
  <c r="P117" i="5"/>
  <c r="BI111" i="5"/>
  <c r="BH111" i="5"/>
  <c r="BG111" i="5"/>
  <c r="BF111" i="5"/>
  <c r="T111" i="5"/>
  <c r="R111" i="5"/>
  <c r="P111" i="5"/>
  <c r="BI104" i="5"/>
  <c r="BH104" i="5"/>
  <c r="BG104" i="5"/>
  <c r="BF104" i="5"/>
  <c r="T104" i="5"/>
  <c r="R104" i="5"/>
  <c r="P104" i="5"/>
  <c r="BI101" i="5"/>
  <c r="BH101" i="5"/>
  <c r="BG101" i="5"/>
  <c r="BF101" i="5"/>
  <c r="T101" i="5"/>
  <c r="R101" i="5"/>
  <c r="P101" i="5"/>
  <c r="BI98" i="5"/>
  <c r="BH98" i="5"/>
  <c r="BG98" i="5"/>
  <c r="BF98" i="5"/>
  <c r="T98" i="5"/>
  <c r="R98" i="5"/>
  <c r="P98" i="5"/>
  <c r="BI92" i="5"/>
  <c r="BH92" i="5"/>
  <c r="BG92" i="5"/>
  <c r="BF92" i="5"/>
  <c r="T92" i="5"/>
  <c r="R92" i="5"/>
  <c r="P92" i="5"/>
  <c r="J86" i="5"/>
  <c r="J85" i="5"/>
  <c r="F85" i="5"/>
  <c r="F83" i="5"/>
  <c r="E81" i="5"/>
  <c r="J55" i="5"/>
  <c r="J54" i="5"/>
  <c r="F54" i="5"/>
  <c r="F52" i="5"/>
  <c r="E50" i="5"/>
  <c r="J18" i="5"/>
  <c r="E18" i="5"/>
  <c r="F55" i="5" s="1"/>
  <c r="J17" i="5"/>
  <c r="J12" i="5"/>
  <c r="J52" i="5"/>
  <c r="E7" i="5"/>
  <c r="E48" i="5"/>
  <c r="J39" i="4"/>
  <c r="J38" i="4"/>
  <c r="AY58" i="1" s="1"/>
  <c r="J37" i="4"/>
  <c r="AX58" i="1" s="1"/>
  <c r="BI138" i="4"/>
  <c r="BH138" i="4"/>
  <c r="BG138" i="4"/>
  <c r="BF138" i="4"/>
  <c r="T138" i="4"/>
  <c r="T137" i="4" s="1"/>
  <c r="R138" i="4"/>
  <c r="R137" i="4" s="1"/>
  <c r="P138" i="4"/>
  <c r="P137" i="4" s="1"/>
  <c r="BI134" i="4"/>
  <c r="BH134" i="4"/>
  <c r="BG134" i="4"/>
  <c r="BF134" i="4"/>
  <c r="T134" i="4"/>
  <c r="T133" i="4" s="1"/>
  <c r="R134" i="4"/>
  <c r="R133" i="4"/>
  <c r="R132" i="4" s="1"/>
  <c r="P134" i="4"/>
  <c r="P133" i="4" s="1"/>
  <c r="P132" i="4" s="1"/>
  <c r="BI130" i="4"/>
  <c r="BH130" i="4"/>
  <c r="BG130" i="4"/>
  <c r="BF130" i="4"/>
  <c r="T130" i="4"/>
  <c r="R130" i="4"/>
  <c r="P130" i="4"/>
  <c r="BI127" i="4"/>
  <c r="BH127" i="4"/>
  <c r="BG127" i="4"/>
  <c r="BF127" i="4"/>
  <c r="T127" i="4"/>
  <c r="R127" i="4"/>
  <c r="P127" i="4"/>
  <c r="BI124" i="4"/>
  <c r="BH124" i="4"/>
  <c r="BG124" i="4"/>
  <c r="BF124" i="4"/>
  <c r="T124" i="4"/>
  <c r="R124" i="4"/>
  <c r="P124" i="4"/>
  <c r="BI121" i="4"/>
  <c r="BH121" i="4"/>
  <c r="BG121" i="4"/>
  <c r="BF121" i="4"/>
  <c r="T121" i="4"/>
  <c r="R121" i="4"/>
  <c r="P121" i="4"/>
  <c r="BI118" i="4"/>
  <c r="BH118" i="4"/>
  <c r="BG118" i="4"/>
  <c r="BF118" i="4"/>
  <c r="T118" i="4"/>
  <c r="R118" i="4"/>
  <c r="P118" i="4"/>
  <c r="BI115" i="4"/>
  <c r="BH115" i="4"/>
  <c r="BG115" i="4"/>
  <c r="BF115" i="4"/>
  <c r="T115" i="4"/>
  <c r="R115" i="4"/>
  <c r="P115" i="4"/>
  <c r="BI112" i="4"/>
  <c r="BH112" i="4"/>
  <c r="BG112" i="4"/>
  <c r="BF112" i="4"/>
  <c r="T112" i="4"/>
  <c r="R112" i="4"/>
  <c r="P112" i="4"/>
  <c r="BI109" i="4"/>
  <c r="BH109" i="4"/>
  <c r="BG109" i="4"/>
  <c r="BF109" i="4"/>
  <c r="T109" i="4"/>
  <c r="R109" i="4"/>
  <c r="P109" i="4"/>
  <c r="BI106" i="4"/>
  <c r="BH106" i="4"/>
  <c r="BG106" i="4"/>
  <c r="BF106" i="4"/>
  <c r="T106" i="4"/>
  <c r="R106" i="4"/>
  <c r="P106" i="4"/>
  <c r="BI101" i="4"/>
  <c r="BH101" i="4"/>
  <c r="BG101" i="4"/>
  <c r="BF101" i="4"/>
  <c r="T101" i="4"/>
  <c r="R101" i="4"/>
  <c r="P101" i="4"/>
  <c r="BI98" i="4"/>
  <c r="BH98" i="4"/>
  <c r="BG98" i="4"/>
  <c r="BF98" i="4"/>
  <c r="T98" i="4"/>
  <c r="R98" i="4"/>
  <c r="P98" i="4"/>
  <c r="BI93" i="4"/>
  <c r="BH93" i="4"/>
  <c r="BG93" i="4"/>
  <c r="BF93" i="4"/>
  <c r="T93" i="4"/>
  <c r="R93" i="4"/>
  <c r="P93" i="4"/>
  <c r="J87" i="4"/>
  <c r="J86" i="4"/>
  <c r="F86" i="4"/>
  <c r="F84" i="4"/>
  <c r="E82" i="4"/>
  <c r="J59" i="4"/>
  <c r="J58" i="4"/>
  <c r="F58" i="4"/>
  <c r="F56" i="4"/>
  <c r="E54" i="4"/>
  <c r="J20" i="4"/>
  <c r="E20" i="4"/>
  <c r="F87" i="4" s="1"/>
  <c r="J19" i="4"/>
  <c r="J14" i="4"/>
  <c r="J56" i="4"/>
  <c r="E7" i="4"/>
  <c r="E50" i="4"/>
  <c r="J39" i="3"/>
  <c r="J38" i="3"/>
  <c r="AY57" i="1" s="1"/>
  <c r="J37" i="3"/>
  <c r="AX57" i="1" s="1"/>
  <c r="BI212" i="3"/>
  <c r="BH212" i="3"/>
  <c r="BG212" i="3"/>
  <c r="BF212" i="3"/>
  <c r="T212" i="3"/>
  <c r="R212" i="3"/>
  <c r="P212" i="3"/>
  <c r="BI211" i="3"/>
  <c r="BH211" i="3"/>
  <c r="BG211" i="3"/>
  <c r="BF211" i="3"/>
  <c r="T211" i="3"/>
  <c r="R211" i="3"/>
  <c r="P211" i="3"/>
  <c r="BI206" i="3"/>
  <c r="BH206" i="3"/>
  <c r="BG206" i="3"/>
  <c r="BF206" i="3"/>
  <c r="T206" i="3"/>
  <c r="R206" i="3"/>
  <c r="P206" i="3"/>
  <c r="BI204" i="3"/>
  <c r="BH204" i="3"/>
  <c r="BG204" i="3"/>
  <c r="BF204" i="3"/>
  <c r="T204" i="3"/>
  <c r="R204" i="3"/>
  <c r="P204" i="3"/>
  <c r="BI201" i="3"/>
  <c r="BH201" i="3"/>
  <c r="BG201" i="3"/>
  <c r="BF201" i="3"/>
  <c r="T201" i="3"/>
  <c r="R201" i="3"/>
  <c r="P201" i="3"/>
  <c r="BI200" i="3"/>
  <c r="BH200" i="3"/>
  <c r="BG200" i="3"/>
  <c r="BF200" i="3"/>
  <c r="T200" i="3"/>
  <c r="R200" i="3"/>
  <c r="P200" i="3"/>
  <c r="BI199" i="3"/>
  <c r="BH199" i="3"/>
  <c r="BG199" i="3"/>
  <c r="BF199" i="3"/>
  <c r="T199" i="3"/>
  <c r="R199" i="3"/>
  <c r="P199" i="3"/>
  <c r="BI196" i="3"/>
  <c r="BH196" i="3"/>
  <c r="BG196" i="3"/>
  <c r="BF196" i="3"/>
  <c r="T196" i="3"/>
  <c r="R196" i="3"/>
  <c r="P196" i="3"/>
  <c r="BI193" i="3"/>
  <c r="BH193" i="3"/>
  <c r="BG193" i="3"/>
  <c r="BF193" i="3"/>
  <c r="T193" i="3"/>
  <c r="R193" i="3"/>
  <c r="P193" i="3"/>
  <c r="BI190" i="3"/>
  <c r="BH190" i="3"/>
  <c r="BG190" i="3"/>
  <c r="BF190" i="3"/>
  <c r="T190" i="3"/>
  <c r="R190" i="3"/>
  <c r="P190" i="3"/>
  <c r="BI189" i="3"/>
  <c r="BH189" i="3"/>
  <c r="BG189" i="3"/>
  <c r="BF189" i="3"/>
  <c r="T189" i="3"/>
  <c r="R189" i="3"/>
  <c r="P189" i="3"/>
  <c r="BI186" i="3"/>
  <c r="BH186" i="3"/>
  <c r="BG186" i="3"/>
  <c r="BF186" i="3"/>
  <c r="T186" i="3"/>
  <c r="R186" i="3"/>
  <c r="P186" i="3"/>
  <c r="BI183" i="3"/>
  <c r="BH183" i="3"/>
  <c r="BG183" i="3"/>
  <c r="BF183" i="3"/>
  <c r="T183" i="3"/>
  <c r="R183" i="3"/>
  <c r="P183" i="3"/>
  <c r="BI180" i="3"/>
  <c r="BH180" i="3"/>
  <c r="BG180" i="3"/>
  <c r="BF180" i="3"/>
  <c r="T180" i="3"/>
  <c r="R180" i="3"/>
  <c r="P180" i="3"/>
  <c r="BI176" i="3"/>
  <c r="BH176" i="3"/>
  <c r="BG176" i="3"/>
  <c r="BF176" i="3"/>
  <c r="T176" i="3"/>
  <c r="R176" i="3"/>
  <c r="P176" i="3"/>
  <c r="BI173" i="3"/>
  <c r="BH173" i="3"/>
  <c r="BG173" i="3"/>
  <c r="BF173" i="3"/>
  <c r="T173" i="3"/>
  <c r="R173" i="3"/>
  <c r="P173" i="3"/>
  <c r="BI171" i="3"/>
  <c r="BH171" i="3"/>
  <c r="BG171" i="3"/>
  <c r="BF171" i="3"/>
  <c r="T171" i="3"/>
  <c r="R171" i="3"/>
  <c r="P171" i="3"/>
  <c r="BI168" i="3"/>
  <c r="BH168" i="3"/>
  <c r="BG168" i="3"/>
  <c r="BF168" i="3"/>
  <c r="T168" i="3"/>
  <c r="R168" i="3"/>
  <c r="P168" i="3"/>
  <c r="BI165" i="3"/>
  <c r="BH165" i="3"/>
  <c r="BG165" i="3"/>
  <c r="BF165" i="3"/>
  <c r="T165" i="3"/>
  <c r="R165" i="3"/>
  <c r="P165" i="3"/>
  <c r="BI160" i="3"/>
  <c r="BH160" i="3"/>
  <c r="BG160" i="3"/>
  <c r="BF160" i="3"/>
  <c r="T160" i="3"/>
  <c r="R160" i="3"/>
  <c r="P160" i="3"/>
  <c r="BI155" i="3"/>
  <c r="BH155" i="3"/>
  <c r="BG155" i="3"/>
  <c r="BF155" i="3"/>
  <c r="T155" i="3"/>
  <c r="R155" i="3"/>
  <c r="P155" i="3"/>
  <c r="BI152" i="3"/>
  <c r="BH152" i="3"/>
  <c r="BG152" i="3"/>
  <c r="BF152" i="3"/>
  <c r="T152" i="3"/>
  <c r="R152" i="3"/>
  <c r="P152" i="3"/>
  <c r="BI150" i="3"/>
  <c r="BH150" i="3"/>
  <c r="BG150" i="3"/>
  <c r="BF150" i="3"/>
  <c r="T150" i="3"/>
  <c r="R150" i="3"/>
  <c r="P150" i="3"/>
  <c r="BI146" i="3"/>
  <c r="BH146" i="3"/>
  <c r="BG146" i="3"/>
  <c r="BF146" i="3"/>
  <c r="T146" i="3"/>
  <c r="R146" i="3"/>
  <c r="P146" i="3"/>
  <c r="BI141" i="3"/>
  <c r="BH141" i="3"/>
  <c r="BG141" i="3"/>
  <c r="BF141" i="3"/>
  <c r="T141" i="3"/>
  <c r="R141" i="3"/>
  <c r="P141" i="3"/>
  <c r="BI139" i="3"/>
  <c r="BH139" i="3"/>
  <c r="BG139" i="3"/>
  <c r="BF139" i="3"/>
  <c r="T139" i="3"/>
  <c r="R139" i="3"/>
  <c r="P139" i="3"/>
  <c r="BI132" i="3"/>
  <c r="BH132" i="3"/>
  <c r="BG132" i="3"/>
  <c r="BF132" i="3"/>
  <c r="T132" i="3"/>
  <c r="R132" i="3"/>
  <c r="P132" i="3"/>
  <c r="BI129" i="3"/>
  <c r="BH129" i="3"/>
  <c r="BG129" i="3"/>
  <c r="BF129" i="3"/>
  <c r="T129" i="3"/>
  <c r="R129" i="3"/>
  <c r="P129" i="3"/>
  <c r="BI125" i="3"/>
  <c r="BH125" i="3"/>
  <c r="BG125" i="3"/>
  <c r="BF125" i="3"/>
  <c r="T125" i="3"/>
  <c r="R125" i="3"/>
  <c r="P125" i="3"/>
  <c r="BI119" i="3"/>
  <c r="BH119" i="3"/>
  <c r="BG119" i="3"/>
  <c r="BF119" i="3"/>
  <c r="T119" i="3"/>
  <c r="R119" i="3"/>
  <c r="P119" i="3"/>
  <c r="BI114" i="3"/>
  <c r="BH114" i="3"/>
  <c r="BG114" i="3"/>
  <c r="BF114" i="3"/>
  <c r="T114" i="3"/>
  <c r="R114" i="3"/>
  <c r="P114" i="3"/>
  <c r="BI107" i="3"/>
  <c r="BH107" i="3"/>
  <c r="BG107" i="3"/>
  <c r="BF107" i="3"/>
  <c r="T107" i="3"/>
  <c r="R107" i="3"/>
  <c r="P107" i="3"/>
  <c r="BI103" i="3"/>
  <c r="BH103" i="3"/>
  <c r="BG103" i="3"/>
  <c r="BF103" i="3"/>
  <c r="T103" i="3"/>
  <c r="R103" i="3"/>
  <c r="P103" i="3"/>
  <c r="BI100" i="3"/>
  <c r="BH100" i="3"/>
  <c r="BG100" i="3"/>
  <c r="BF100" i="3"/>
  <c r="T100" i="3"/>
  <c r="R100" i="3"/>
  <c r="P100" i="3"/>
  <c r="BI93" i="3"/>
  <c r="BH93" i="3"/>
  <c r="BG93" i="3"/>
  <c r="BF93" i="3"/>
  <c r="T93" i="3"/>
  <c r="R93" i="3"/>
  <c r="P93" i="3"/>
  <c r="J87" i="3"/>
  <c r="J86" i="3"/>
  <c r="F86" i="3"/>
  <c r="F84" i="3"/>
  <c r="E82" i="3"/>
  <c r="J59" i="3"/>
  <c r="J58" i="3"/>
  <c r="F58" i="3"/>
  <c r="F56" i="3"/>
  <c r="E54" i="3"/>
  <c r="J20" i="3"/>
  <c r="E20" i="3"/>
  <c r="F87" i="3"/>
  <c r="J19" i="3"/>
  <c r="J14" i="3"/>
  <c r="J56" i="3"/>
  <c r="E7" i="3"/>
  <c r="E78" i="3"/>
  <c r="J39" i="2"/>
  <c r="J38" i="2"/>
  <c r="AY56" i="1"/>
  <c r="J37" i="2"/>
  <c r="AX56" i="1" s="1"/>
  <c r="BI424" i="2"/>
  <c r="BH424" i="2"/>
  <c r="BG424" i="2"/>
  <c r="BF424" i="2"/>
  <c r="T424" i="2"/>
  <c r="T423" i="2"/>
  <c r="R424" i="2"/>
  <c r="R423" i="2" s="1"/>
  <c r="P424" i="2"/>
  <c r="P423" i="2"/>
  <c r="BI421" i="2"/>
  <c r="BH421" i="2"/>
  <c r="BG421" i="2"/>
  <c r="BF421" i="2"/>
  <c r="T421" i="2"/>
  <c r="R421" i="2"/>
  <c r="P421" i="2"/>
  <c r="BI419" i="2"/>
  <c r="BH419" i="2"/>
  <c r="BG419" i="2"/>
  <c r="BF419" i="2"/>
  <c r="T419" i="2"/>
  <c r="R419" i="2"/>
  <c r="P419" i="2"/>
  <c r="BI409" i="2"/>
  <c r="BH409" i="2"/>
  <c r="BG409" i="2"/>
  <c r="BF409" i="2"/>
  <c r="T409" i="2"/>
  <c r="R409" i="2"/>
  <c r="P409" i="2"/>
  <c r="BI407" i="2"/>
  <c r="BH407" i="2"/>
  <c r="BG407" i="2"/>
  <c r="BF407" i="2"/>
  <c r="T407" i="2"/>
  <c r="R407" i="2"/>
  <c r="P407" i="2"/>
  <c r="BI397" i="2"/>
  <c r="BH397" i="2"/>
  <c r="BG397" i="2"/>
  <c r="BF397" i="2"/>
  <c r="T397" i="2"/>
  <c r="R397" i="2"/>
  <c r="P397" i="2"/>
  <c r="BI395" i="2"/>
  <c r="BH395" i="2"/>
  <c r="BG395" i="2"/>
  <c r="BF395" i="2"/>
  <c r="T395" i="2"/>
  <c r="R395" i="2"/>
  <c r="P395" i="2"/>
  <c r="BI392" i="2"/>
  <c r="BH392" i="2"/>
  <c r="BG392" i="2"/>
  <c r="BF392" i="2"/>
  <c r="T392" i="2"/>
  <c r="R392" i="2"/>
  <c r="P392" i="2"/>
  <c r="BI390" i="2"/>
  <c r="BH390" i="2"/>
  <c r="BG390" i="2"/>
  <c r="BF390" i="2"/>
  <c r="T390" i="2"/>
  <c r="R390" i="2"/>
  <c r="P390" i="2"/>
  <c r="BI387" i="2"/>
  <c r="BH387" i="2"/>
  <c r="BG387" i="2"/>
  <c r="BF387" i="2"/>
  <c r="T387" i="2"/>
  <c r="R387" i="2"/>
  <c r="P387" i="2"/>
  <c r="BI384" i="2"/>
  <c r="BH384" i="2"/>
  <c r="BG384" i="2"/>
  <c r="BF384" i="2"/>
  <c r="T384" i="2"/>
  <c r="R384" i="2"/>
  <c r="P384" i="2"/>
  <c r="BI383" i="2"/>
  <c r="BH383" i="2"/>
  <c r="BG383" i="2"/>
  <c r="BF383" i="2"/>
  <c r="T383" i="2"/>
  <c r="R383" i="2"/>
  <c r="P383" i="2"/>
  <c r="BI380" i="2"/>
  <c r="BH380" i="2"/>
  <c r="BG380" i="2"/>
  <c r="BF380" i="2"/>
  <c r="T380" i="2"/>
  <c r="R380" i="2"/>
  <c r="P380" i="2"/>
  <c r="BI377" i="2"/>
  <c r="BH377" i="2"/>
  <c r="BG377" i="2"/>
  <c r="BF377" i="2"/>
  <c r="T377" i="2"/>
  <c r="R377" i="2"/>
  <c r="P377" i="2"/>
  <c r="BI374" i="2"/>
  <c r="BH374" i="2"/>
  <c r="BG374" i="2"/>
  <c r="BF374" i="2"/>
  <c r="T374" i="2"/>
  <c r="R374" i="2"/>
  <c r="P374" i="2"/>
  <c r="BI372" i="2"/>
  <c r="BH372" i="2"/>
  <c r="BG372" i="2"/>
  <c r="BF372" i="2"/>
  <c r="T372" i="2"/>
  <c r="R372" i="2"/>
  <c r="P372" i="2"/>
  <c r="BI370" i="2"/>
  <c r="BH370" i="2"/>
  <c r="BG370" i="2"/>
  <c r="BF370" i="2"/>
  <c r="T370" i="2"/>
  <c r="R370" i="2"/>
  <c r="P370" i="2"/>
  <c r="BI365" i="2"/>
  <c r="BH365" i="2"/>
  <c r="BG365" i="2"/>
  <c r="BF365" i="2"/>
  <c r="T365" i="2"/>
  <c r="R365" i="2"/>
  <c r="P365" i="2"/>
  <c r="BI360" i="2"/>
  <c r="BH360" i="2"/>
  <c r="BG360" i="2"/>
  <c r="BF360" i="2"/>
  <c r="T360" i="2"/>
  <c r="R360" i="2"/>
  <c r="P360" i="2"/>
  <c r="BI355" i="2"/>
  <c r="BH355" i="2"/>
  <c r="BG355" i="2"/>
  <c r="BF355" i="2"/>
  <c r="T355" i="2"/>
  <c r="R355" i="2"/>
  <c r="P355" i="2"/>
  <c r="BI345" i="2"/>
  <c r="BH345" i="2"/>
  <c r="BG345" i="2"/>
  <c r="BF345" i="2"/>
  <c r="T345" i="2"/>
  <c r="R345" i="2"/>
  <c r="P345" i="2"/>
  <c r="BI341" i="2"/>
  <c r="BH341" i="2"/>
  <c r="BG341" i="2"/>
  <c r="BF341" i="2"/>
  <c r="T341" i="2"/>
  <c r="R341" i="2"/>
  <c r="P341" i="2"/>
  <c r="BI338" i="2"/>
  <c r="BH338" i="2"/>
  <c r="BG338" i="2"/>
  <c r="BF338" i="2"/>
  <c r="T338" i="2"/>
  <c r="R338" i="2"/>
  <c r="P338" i="2"/>
  <c r="BI335" i="2"/>
  <c r="BH335" i="2"/>
  <c r="BG335" i="2"/>
  <c r="BF335" i="2"/>
  <c r="T335" i="2"/>
  <c r="R335" i="2"/>
  <c r="P335" i="2"/>
  <c r="BI333" i="2"/>
  <c r="BH333" i="2"/>
  <c r="BG333" i="2"/>
  <c r="BF333" i="2"/>
  <c r="T333" i="2"/>
  <c r="R333" i="2"/>
  <c r="P333" i="2"/>
  <c r="BI330" i="2"/>
  <c r="BH330" i="2"/>
  <c r="BG330" i="2"/>
  <c r="BF330" i="2"/>
  <c r="T330" i="2"/>
  <c r="R330" i="2"/>
  <c r="P330" i="2"/>
  <c r="BI329" i="2"/>
  <c r="BH329" i="2"/>
  <c r="BG329" i="2"/>
  <c r="BF329" i="2"/>
  <c r="T329" i="2"/>
  <c r="R329" i="2"/>
  <c r="P329" i="2"/>
  <c r="BI326" i="2"/>
  <c r="BH326" i="2"/>
  <c r="BG326" i="2"/>
  <c r="BF326" i="2"/>
  <c r="T326" i="2"/>
  <c r="R326" i="2"/>
  <c r="P326" i="2"/>
  <c r="BI324" i="2"/>
  <c r="BH324" i="2"/>
  <c r="BG324" i="2"/>
  <c r="BF324" i="2"/>
  <c r="T324" i="2"/>
  <c r="R324" i="2"/>
  <c r="P324" i="2"/>
  <c r="BI322" i="2"/>
  <c r="BH322" i="2"/>
  <c r="BG322" i="2"/>
  <c r="BF322" i="2"/>
  <c r="T322" i="2"/>
  <c r="R322" i="2"/>
  <c r="P322" i="2"/>
  <c r="BI320" i="2"/>
  <c r="BH320" i="2"/>
  <c r="BG320" i="2"/>
  <c r="BF320" i="2"/>
  <c r="T320" i="2"/>
  <c r="R320" i="2"/>
  <c r="P320" i="2"/>
  <c r="BI312" i="2"/>
  <c r="BH312" i="2"/>
  <c r="BG312" i="2"/>
  <c r="BF312" i="2"/>
  <c r="T312" i="2"/>
  <c r="R312" i="2"/>
  <c r="P312" i="2"/>
  <c r="BI311" i="2"/>
  <c r="BH311" i="2"/>
  <c r="BG311" i="2"/>
  <c r="BF311" i="2"/>
  <c r="T311" i="2"/>
  <c r="R311" i="2"/>
  <c r="P311" i="2"/>
  <c r="BI308" i="2"/>
  <c r="BH308" i="2"/>
  <c r="BG308" i="2"/>
  <c r="BF308" i="2"/>
  <c r="T308" i="2"/>
  <c r="R308" i="2"/>
  <c r="P308" i="2"/>
  <c r="BI303" i="2"/>
  <c r="BH303" i="2"/>
  <c r="BG303" i="2"/>
  <c r="BF303" i="2"/>
  <c r="T303" i="2"/>
  <c r="R303" i="2"/>
  <c r="P303" i="2"/>
  <c r="BI300" i="2"/>
  <c r="BH300" i="2"/>
  <c r="BG300" i="2"/>
  <c r="BF300" i="2"/>
  <c r="T300" i="2"/>
  <c r="R300" i="2"/>
  <c r="P300" i="2"/>
  <c r="BI298" i="2"/>
  <c r="BH298" i="2"/>
  <c r="BG298" i="2"/>
  <c r="BF298" i="2"/>
  <c r="T298" i="2"/>
  <c r="R298" i="2"/>
  <c r="P298" i="2"/>
  <c r="BI295" i="2"/>
  <c r="BH295" i="2"/>
  <c r="BG295" i="2"/>
  <c r="BF295" i="2"/>
  <c r="T295" i="2"/>
  <c r="R295" i="2"/>
  <c r="P295" i="2"/>
  <c r="BI292" i="2"/>
  <c r="BH292" i="2"/>
  <c r="BG292" i="2"/>
  <c r="BF292" i="2"/>
  <c r="T292" i="2"/>
  <c r="R292" i="2"/>
  <c r="P292" i="2"/>
  <c r="BI290" i="2"/>
  <c r="BH290" i="2"/>
  <c r="BG290" i="2"/>
  <c r="BF290" i="2"/>
  <c r="T290" i="2"/>
  <c r="R290" i="2"/>
  <c r="P290" i="2"/>
  <c r="BI287" i="2"/>
  <c r="BH287" i="2"/>
  <c r="BG287" i="2"/>
  <c r="BF287" i="2"/>
  <c r="T287" i="2"/>
  <c r="R287" i="2"/>
  <c r="P287" i="2"/>
  <c r="BI283" i="2"/>
  <c r="BH283" i="2"/>
  <c r="BG283" i="2"/>
  <c r="BF283" i="2"/>
  <c r="T283" i="2"/>
  <c r="R283" i="2"/>
  <c r="P283" i="2"/>
  <c r="BI278" i="2"/>
  <c r="BH278" i="2"/>
  <c r="BG278" i="2"/>
  <c r="BF278" i="2"/>
  <c r="T278" i="2"/>
  <c r="R278" i="2"/>
  <c r="P278" i="2"/>
  <c r="BI271" i="2"/>
  <c r="BH271" i="2"/>
  <c r="BG271" i="2"/>
  <c r="BF271" i="2"/>
  <c r="T271" i="2"/>
  <c r="R271" i="2"/>
  <c r="P271" i="2"/>
  <c r="BI269" i="2"/>
  <c r="BH269" i="2"/>
  <c r="BG269" i="2"/>
  <c r="BF269" i="2"/>
  <c r="T269" i="2"/>
  <c r="R269" i="2"/>
  <c r="P269" i="2"/>
  <c r="BI267" i="2"/>
  <c r="BH267" i="2"/>
  <c r="BG267" i="2"/>
  <c r="BF267" i="2"/>
  <c r="T267" i="2"/>
  <c r="R267" i="2"/>
  <c r="P267" i="2"/>
  <c r="BI264" i="2"/>
  <c r="BH264" i="2"/>
  <c r="BG264" i="2"/>
  <c r="BF264" i="2"/>
  <c r="T264" i="2"/>
  <c r="R264" i="2"/>
  <c r="P264" i="2"/>
  <c r="BI262" i="2"/>
  <c r="BH262" i="2"/>
  <c r="BG262" i="2"/>
  <c r="BF262" i="2"/>
  <c r="T262" i="2"/>
  <c r="R262" i="2"/>
  <c r="P262" i="2"/>
  <c r="BI259" i="2"/>
  <c r="BH259" i="2"/>
  <c r="BG259" i="2"/>
  <c r="BF259" i="2"/>
  <c r="T259" i="2"/>
  <c r="R259" i="2"/>
  <c r="P259" i="2"/>
  <c r="BI256" i="2"/>
  <c r="BH256" i="2"/>
  <c r="BG256" i="2"/>
  <c r="BF256" i="2"/>
  <c r="T256" i="2"/>
  <c r="R256" i="2"/>
  <c r="P256" i="2"/>
  <c r="BI253" i="2"/>
  <c r="BH253" i="2"/>
  <c r="BG253" i="2"/>
  <c r="BF253" i="2"/>
  <c r="T253" i="2"/>
  <c r="R253" i="2"/>
  <c r="P253" i="2"/>
  <c r="BI250" i="2"/>
  <c r="BH250" i="2"/>
  <c r="BG250" i="2"/>
  <c r="BF250" i="2"/>
  <c r="T250" i="2"/>
  <c r="R250" i="2"/>
  <c r="P250" i="2"/>
  <c r="BI246" i="2"/>
  <c r="BH246" i="2"/>
  <c r="BG246" i="2"/>
  <c r="BF246" i="2"/>
  <c r="T246" i="2"/>
  <c r="R246" i="2"/>
  <c r="P246" i="2"/>
  <c r="BI243" i="2"/>
  <c r="BH243" i="2"/>
  <c r="BG243" i="2"/>
  <c r="BF243" i="2"/>
  <c r="T243" i="2"/>
  <c r="R243" i="2"/>
  <c r="P243" i="2"/>
  <c r="BI240" i="2"/>
  <c r="BH240" i="2"/>
  <c r="BG240" i="2"/>
  <c r="BF240" i="2"/>
  <c r="T240" i="2"/>
  <c r="R240" i="2"/>
  <c r="P240" i="2"/>
  <c r="BI238" i="2"/>
  <c r="BH238" i="2"/>
  <c r="BG238" i="2"/>
  <c r="BF238" i="2"/>
  <c r="T238" i="2"/>
  <c r="R238" i="2"/>
  <c r="P238" i="2"/>
  <c r="BI235" i="2"/>
  <c r="BH235" i="2"/>
  <c r="BG235" i="2"/>
  <c r="BF235" i="2"/>
  <c r="T235" i="2"/>
  <c r="R235" i="2"/>
  <c r="P235" i="2"/>
  <c r="BI233" i="2"/>
  <c r="BH233" i="2"/>
  <c r="BG233" i="2"/>
  <c r="BF233" i="2"/>
  <c r="T233" i="2"/>
  <c r="R233" i="2"/>
  <c r="P233" i="2"/>
  <c r="BI226" i="2"/>
  <c r="BH226" i="2"/>
  <c r="BG226" i="2"/>
  <c r="BF226" i="2"/>
  <c r="T226" i="2"/>
  <c r="R226" i="2"/>
  <c r="P226" i="2"/>
  <c r="BI224" i="2"/>
  <c r="BH224" i="2"/>
  <c r="BG224" i="2"/>
  <c r="BF224" i="2"/>
  <c r="T224" i="2"/>
  <c r="R224" i="2"/>
  <c r="P224" i="2"/>
  <c r="BI218" i="2"/>
  <c r="BH218" i="2"/>
  <c r="BG218" i="2"/>
  <c r="BF218" i="2"/>
  <c r="T218" i="2"/>
  <c r="R218" i="2"/>
  <c r="P218" i="2"/>
  <c r="BI216" i="2"/>
  <c r="BH216" i="2"/>
  <c r="BG216" i="2"/>
  <c r="BF216" i="2"/>
  <c r="T216" i="2"/>
  <c r="R216" i="2"/>
  <c r="P216" i="2"/>
  <c r="BI213" i="2"/>
  <c r="BH213" i="2"/>
  <c r="BG213" i="2"/>
  <c r="BF213" i="2"/>
  <c r="T213" i="2"/>
  <c r="R213" i="2"/>
  <c r="P213" i="2"/>
  <c r="BI211" i="2"/>
  <c r="BH211" i="2"/>
  <c r="BG211" i="2"/>
  <c r="BF211" i="2"/>
  <c r="T211" i="2"/>
  <c r="R211" i="2"/>
  <c r="P211" i="2"/>
  <c r="BI204" i="2"/>
  <c r="BH204" i="2"/>
  <c r="BG204" i="2"/>
  <c r="BF204" i="2"/>
  <c r="T204" i="2"/>
  <c r="R204" i="2"/>
  <c r="P204" i="2"/>
  <c r="BI202" i="2"/>
  <c r="BH202" i="2"/>
  <c r="BG202" i="2"/>
  <c r="BF202" i="2"/>
  <c r="T202" i="2"/>
  <c r="R202" i="2"/>
  <c r="P202"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5" i="2"/>
  <c r="BH185" i="2"/>
  <c r="BG185" i="2"/>
  <c r="BF185" i="2"/>
  <c r="T185" i="2"/>
  <c r="R185" i="2"/>
  <c r="P185" i="2"/>
  <c r="BI182" i="2"/>
  <c r="BH182" i="2"/>
  <c r="BG182" i="2"/>
  <c r="BF182" i="2"/>
  <c r="T182" i="2"/>
  <c r="R182" i="2"/>
  <c r="P182" i="2"/>
  <c r="BI179" i="2"/>
  <c r="BH179" i="2"/>
  <c r="BG179" i="2"/>
  <c r="BF179" i="2"/>
  <c r="T179" i="2"/>
  <c r="R179" i="2"/>
  <c r="P179" i="2"/>
  <c r="BI176" i="2"/>
  <c r="BH176" i="2"/>
  <c r="BG176" i="2"/>
  <c r="BF176" i="2"/>
  <c r="T176" i="2"/>
  <c r="R176" i="2"/>
  <c r="P176" i="2"/>
  <c r="BI173" i="2"/>
  <c r="BH173" i="2"/>
  <c r="BG173" i="2"/>
  <c r="BF173" i="2"/>
  <c r="T173" i="2"/>
  <c r="R173" i="2"/>
  <c r="P173" i="2"/>
  <c r="BI168" i="2"/>
  <c r="BH168" i="2"/>
  <c r="BG168" i="2"/>
  <c r="BF168" i="2"/>
  <c r="T168" i="2"/>
  <c r="R168" i="2"/>
  <c r="P168" i="2"/>
  <c r="BI163" i="2"/>
  <c r="BH163" i="2"/>
  <c r="BG163" i="2"/>
  <c r="BF163" i="2"/>
  <c r="T163" i="2"/>
  <c r="R163" i="2"/>
  <c r="P163" i="2"/>
  <c r="BI160" i="2"/>
  <c r="BH160" i="2"/>
  <c r="BG160" i="2"/>
  <c r="BF160" i="2"/>
  <c r="T160" i="2"/>
  <c r="R160" i="2"/>
  <c r="P160" i="2"/>
  <c r="BI157" i="2"/>
  <c r="BH157" i="2"/>
  <c r="BG157" i="2"/>
  <c r="BF157" i="2"/>
  <c r="T157" i="2"/>
  <c r="R157" i="2"/>
  <c r="P157" i="2"/>
  <c r="BI154" i="2"/>
  <c r="BH154" i="2"/>
  <c r="BG154" i="2"/>
  <c r="BF154" i="2"/>
  <c r="T154" i="2"/>
  <c r="R154" i="2"/>
  <c r="P154" i="2"/>
  <c r="BI151" i="2"/>
  <c r="BH151" i="2"/>
  <c r="BG151" i="2"/>
  <c r="BF151" i="2"/>
  <c r="T151" i="2"/>
  <c r="R151" i="2"/>
  <c r="P151" i="2"/>
  <c r="BI148" i="2"/>
  <c r="BH148" i="2"/>
  <c r="BG148" i="2"/>
  <c r="BF148" i="2"/>
  <c r="T148" i="2"/>
  <c r="R148" i="2"/>
  <c r="P148" i="2"/>
  <c r="BI146" i="2"/>
  <c r="BH146" i="2"/>
  <c r="BG146" i="2"/>
  <c r="BF146" i="2"/>
  <c r="T146" i="2"/>
  <c r="R146" i="2"/>
  <c r="P146" i="2"/>
  <c r="BI143" i="2"/>
  <c r="BH143" i="2"/>
  <c r="BG143" i="2"/>
  <c r="BF143" i="2"/>
  <c r="T143" i="2"/>
  <c r="R143" i="2"/>
  <c r="P143" i="2"/>
  <c r="BI141" i="2"/>
  <c r="BH141" i="2"/>
  <c r="BG141" i="2"/>
  <c r="BF141" i="2"/>
  <c r="T141" i="2"/>
  <c r="R141" i="2"/>
  <c r="P141" i="2"/>
  <c r="BI139" i="2"/>
  <c r="BH139" i="2"/>
  <c r="BG139" i="2"/>
  <c r="BF139" i="2"/>
  <c r="T139" i="2"/>
  <c r="R139" i="2"/>
  <c r="P139" i="2"/>
  <c r="BI136" i="2"/>
  <c r="BH136" i="2"/>
  <c r="BG136" i="2"/>
  <c r="BF136" i="2"/>
  <c r="T136" i="2"/>
  <c r="R136" i="2"/>
  <c r="P136" i="2"/>
  <c r="BI131" i="2"/>
  <c r="BH131" i="2"/>
  <c r="BG131" i="2"/>
  <c r="BF131" i="2"/>
  <c r="T131" i="2"/>
  <c r="R131" i="2"/>
  <c r="P131" i="2"/>
  <c r="BI125" i="2"/>
  <c r="BH125" i="2"/>
  <c r="BG125" i="2"/>
  <c r="BF125" i="2"/>
  <c r="T125" i="2"/>
  <c r="R125" i="2"/>
  <c r="P125" i="2"/>
  <c r="BI118" i="2"/>
  <c r="BH118" i="2"/>
  <c r="BG118" i="2"/>
  <c r="BF118" i="2"/>
  <c r="T118" i="2"/>
  <c r="R118" i="2"/>
  <c r="P118" i="2"/>
  <c r="BI115" i="2"/>
  <c r="BH115" i="2"/>
  <c r="BG115" i="2"/>
  <c r="BF115" i="2"/>
  <c r="T115" i="2"/>
  <c r="R115" i="2"/>
  <c r="P115" i="2"/>
  <c r="BI112" i="2"/>
  <c r="BH112" i="2"/>
  <c r="BG112" i="2"/>
  <c r="BF112" i="2"/>
  <c r="T112" i="2"/>
  <c r="R112" i="2"/>
  <c r="P112" i="2"/>
  <c r="BI109" i="2"/>
  <c r="BH109" i="2"/>
  <c r="BG109" i="2"/>
  <c r="BF109" i="2"/>
  <c r="T109" i="2"/>
  <c r="R109" i="2"/>
  <c r="P109" i="2"/>
  <c r="BI104" i="2"/>
  <c r="BH104" i="2"/>
  <c r="BG104" i="2"/>
  <c r="BF104" i="2"/>
  <c r="T104" i="2"/>
  <c r="R104" i="2"/>
  <c r="P104" i="2"/>
  <c r="BI101" i="2"/>
  <c r="BH101" i="2"/>
  <c r="BG101" i="2"/>
  <c r="BF101" i="2"/>
  <c r="T101" i="2"/>
  <c r="R101" i="2"/>
  <c r="P101" i="2"/>
  <c r="BI98" i="2"/>
  <c r="BH98" i="2"/>
  <c r="BG98" i="2"/>
  <c r="BF98" i="2"/>
  <c r="T98" i="2"/>
  <c r="R98" i="2"/>
  <c r="P98" i="2"/>
  <c r="J92" i="2"/>
  <c r="J91" i="2"/>
  <c r="F91" i="2"/>
  <c r="F89" i="2"/>
  <c r="E87" i="2"/>
  <c r="J59" i="2"/>
  <c r="J58" i="2"/>
  <c r="F58" i="2"/>
  <c r="F56" i="2"/>
  <c r="E54" i="2"/>
  <c r="J20" i="2"/>
  <c r="E20" i="2"/>
  <c r="F59" i="2" s="1"/>
  <c r="J19" i="2"/>
  <c r="J14" i="2"/>
  <c r="J89" i="2"/>
  <c r="E7" i="2"/>
  <c r="E83" i="2" s="1"/>
  <c r="L50" i="1"/>
  <c r="AM50" i="1"/>
  <c r="AM49" i="1"/>
  <c r="L49" i="1"/>
  <c r="AM47" i="1"/>
  <c r="L47" i="1"/>
  <c r="L45" i="1"/>
  <c r="L44" i="1"/>
  <c r="BK131" i="6"/>
  <c r="J129" i="6"/>
  <c r="BK97" i="6"/>
  <c r="BK260" i="5"/>
  <c r="BK242" i="5"/>
  <c r="J230" i="5"/>
  <c r="J226" i="5"/>
  <c r="BK214" i="5"/>
  <c r="BK175" i="5"/>
  <c r="J151" i="5"/>
  <c r="J128" i="5"/>
  <c r="BK101" i="5"/>
  <c r="BK130" i="4"/>
  <c r="J118" i="4"/>
  <c r="J101" i="4"/>
  <c r="J201" i="3"/>
  <c r="BK189" i="3"/>
  <c r="J173" i="3"/>
  <c r="J152" i="3"/>
  <c r="J129" i="3"/>
  <c r="J137" i="6"/>
  <c r="BK123" i="6"/>
  <c r="BK117" i="6"/>
  <c r="J103" i="6"/>
  <c r="BK92" i="6"/>
  <c r="BK275" i="5"/>
  <c r="J242" i="5"/>
  <c r="J224" i="5"/>
  <c r="J197" i="5"/>
  <c r="J154" i="5"/>
  <c r="BK142" i="5"/>
  <c r="J136" i="5"/>
  <c r="J124" i="5"/>
  <c r="J138" i="4"/>
  <c r="J124" i="4"/>
  <c r="BK115" i="4"/>
  <c r="J211" i="3"/>
  <c r="BK193" i="3"/>
  <c r="J141" i="3"/>
  <c r="BK125" i="3"/>
  <c r="BK409" i="2"/>
  <c r="J392" i="2"/>
  <c r="J387" i="2"/>
  <c r="BK365" i="2"/>
  <c r="BK355" i="2"/>
  <c r="BK341" i="2"/>
  <c r="J338" i="2"/>
  <c r="BK330" i="2"/>
  <c r="BK326" i="2"/>
  <c r="BK322" i="2"/>
  <c r="J295" i="2"/>
  <c r="J287" i="2"/>
  <c r="BK269" i="2"/>
  <c r="BK253" i="2"/>
  <c r="J246" i="2"/>
  <c r="J243" i="2"/>
  <c r="J216" i="2"/>
  <c r="J204" i="2"/>
  <c r="J193" i="2"/>
  <c r="J187" i="2"/>
  <c r="BK176" i="2"/>
  <c r="BK163" i="2"/>
  <c r="J151" i="2"/>
  <c r="BK131" i="2"/>
  <c r="J112" i="2"/>
  <c r="BK101" i="2"/>
  <c r="J141" i="6"/>
  <c r="BK129" i="6"/>
  <c r="J117" i="6"/>
  <c r="J109" i="6"/>
  <c r="J262" i="5"/>
  <c r="BK226" i="5"/>
  <c r="J192" i="5"/>
  <c r="J170" i="5"/>
  <c r="J158" i="5"/>
  <c r="BK143" i="5"/>
  <c r="J121" i="4"/>
  <c r="BK212" i="3"/>
  <c r="BK200" i="3"/>
  <c r="BK183" i="3"/>
  <c r="BK155" i="3"/>
  <c r="BK139" i="3"/>
  <c r="BK114" i="3"/>
  <c r="J257" i="5"/>
  <c r="BK232" i="5"/>
  <c r="J205" i="5"/>
  <c r="BK188" i="5"/>
  <c r="BK179" i="5"/>
  <c r="BK167" i="5"/>
  <c r="J121" i="5"/>
  <c r="BK109" i="4"/>
  <c r="J212" i="3"/>
  <c r="BK206" i="3"/>
  <c r="J155" i="3"/>
  <c r="BK129" i="3"/>
  <c r="J424" i="2"/>
  <c r="J421" i="2"/>
  <c r="BK397" i="2"/>
  <c r="BK387" i="2"/>
  <c r="J365" i="2"/>
  <c r="J324" i="2"/>
  <c r="J312" i="2"/>
  <c r="J303" i="2"/>
  <c r="J290" i="2"/>
  <c r="BK278" i="2"/>
  <c r="J253" i="2"/>
  <c r="BK238" i="2"/>
  <c r="BK226" i="2"/>
  <c r="BK216" i="2"/>
  <c r="J211" i="2"/>
  <c r="J196" i="2"/>
  <c r="BK187" i="2"/>
  <c r="BK168" i="2"/>
  <c r="J157" i="2"/>
  <c r="J146" i="2"/>
  <c r="J139" i="2"/>
  <c r="BK125" i="2"/>
  <c r="BK112" i="2"/>
  <c r="J139" i="6"/>
  <c r="J107" i="6"/>
  <c r="BK94" i="6"/>
  <c r="J269" i="5"/>
  <c r="BK262" i="5"/>
  <c r="BK238" i="5"/>
  <c r="J216" i="5"/>
  <c r="J201" i="5"/>
  <c r="BK170" i="5"/>
  <c r="BK132" i="5"/>
  <c r="J126" i="5"/>
  <c r="BK117" i="5"/>
  <c r="J92" i="5"/>
  <c r="J130" i="4"/>
  <c r="BK118" i="4"/>
  <c r="BK190" i="3"/>
  <c r="J183" i="3"/>
  <c r="BK160" i="3"/>
  <c r="J139" i="3"/>
  <c r="J103" i="3"/>
  <c r="J407" i="2"/>
  <c r="BK384" i="2"/>
  <c r="BK377" i="2"/>
  <c r="J370" i="2"/>
  <c r="J355" i="2"/>
  <c r="J341" i="2"/>
  <c r="BK335" i="2"/>
  <c r="BK312" i="2"/>
  <c r="BK308" i="2"/>
  <c r="J300" i="2"/>
  <c r="BK292" i="2"/>
  <c r="J278" i="2"/>
  <c r="BK267" i="2"/>
  <c r="BK259" i="2"/>
  <c r="J240" i="2"/>
  <c r="J233" i="2"/>
  <c r="BK218" i="2"/>
  <c r="J202" i="2"/>
  <c r="J190" i="2"/>
  <c r="J168" i="2"/>
  <c r="BK157" i="2"/>
  <c r="BK146" i="2"/>
  <c r="BK141" i="2"/>
  <c r="BK118" i="2"/>
  <c r="J109" i="2"/>
  <c r="BK137" i="6"/>
  <c r="J123" i="6"/>
  <c r="J113" i="6"/>
  <c r="BK99" i="6"/>
  <c r="BK264" i="5"/>
  <c r="J244" i="5"/>
  <c r="BK164" i="5"/>
  <c r="BK146" i="5"/>
  <c r="BK124" i="5"/>
  <c r="BK92" i="5"/>
  <c r="BK93" i="4"/>
  <c r="BK201" i="3"/>
  <c r="J186" i="3"/>
  <c r="J119" i="3"/>
  <c r="BK107" i="3"/>
  <c r="BK100" i="3"/>
  <c r="BK254" i="5"/>
  <c r="BK230" i="5"/>
  <c r="J211" i="5"/>
  <c r="J175" i="5"/>
  <c r="J164" i="5"/>
  <c r="BK151" i="5"/>
  <c r="BK111" i="5"/>
  <c r="BK98" i="5"/>
  <c r="BK101" i="4"/>
  <c r="J190" i="3"/>
  <c r="BK173" i="3"/>
  <c r="BK141" i="3"/>
  <c r="BK424" i="2"/>
  <c r="BK421" i="2"/>
  <c r="BK407" i="2"/>
  <c r="BK392" i="2"/>
  <c r="BK374" i="2"/>
  <c r="BK370" i="2"/>
  <c r="BK329" i="2"/>
  <c r="J322" i="2"/>
  <c r="J308" i="2"/>
  <c r="BK295" i="2"/>
  <c r="J267" i="2"/>
  <c r="J259" i="2"/>
  <c r="BK246" i="2"/>
  <c r="BK233" i="2"/>
  <c r="J218" i="2"/>
  <c r="BK213" i="2"/>
  <c r="BK204" i="2"/>
  <c r="J179" i="2"/>
  <c r="J163" i="2"/>
  <c r="BK151" i="2"/>
  <c r="BK136" i="2"/>
  <c r="J118" i="2"/>
  <c r="BK109" i="2"/>
  <c r="J98" i="2"/>
  <c r="J145" i="6"/>
  <c r="J120" i="6"/>
  <c r="BK107" i="6"/>
  <c r="J99" i="6"/>
  <c r="J92" i="6"/>
  <c r="J254" i="5"/>
  <c r="BK236" i="5"/>
  <c r="BK197" i="5"/>
  <c r="J179" i="5"/>
  <c r="BK154" i="5"/>
  <c r="J132" i="5"/>
  <c r="BK104" i="5"/>
  <c r="BK138" i="4"/>
  <c r="BK127" i="4"/>
  <c r="J109" i="4"/>
  <c r="J98" i="4"/>
  <c r="J200" i="3"/>
  <c r="BK180" i="3"/>
  <c r="J165" i="3"/>
  <c r="BK119" i="3"/>
  <c r="BK145" i="6"/>
  <c r="BK126" i="6"/>
  <c r="BK120" i="6"/>
  <c r="BK109" i="6"/>
  <c r="BK101" i="6"/>
  <c r="BK88" i="6"/>
  <c r="BK257" i="5"/>
  <c r="J236" i="5"/>
  <c r="BK220" i="5"/>
  <c r="BK208" i="5"/>
  <c r="J188" i="5"/>
  <c r="BK158" i="5"/>
  <c r="BK128" i="5"/>
  <c r="J98" i="5"/>
  <c r="BK134" i="4"/>
  <c r="BK121" i="4"/>
  <c r="J112" i="4"/>
  <c r="BK199" i="3"/>
  <c r="BK165" i="3"/>
  <c r="J146" i="3"/>
  <c r="J132" i="3"/>
  <c r="J100" i="3"/>
  <c r="J397" i="2"/>
  <c r="BK380" i="2"/>
  <c r="J372" i="2"/>
  <c r="J360" i="2"/>
  <c r="J345" i="2"/>
  <c r="BK338" i="2"/>
  <c r="BK333" i="2"/>
  <c r="J329" i="2"/>
  <c r="BK303" i="2"/>
  <c r="BK298" i="2"/>
  <c r="BK290" i="2"/>
  <c r="BK283" i="2"/>
  <c r="BK264" i="2"/>
  <c r="BK256" i="2"/>
  <c r="BK235" i="2"/>
  <c r="J224" i="2"/>
  <c r="BK211" i="2"/>
  <c r="BK196" i="2"/>
  <c r="J185" i="2"/>
  <c r="BK179" i="2"/>
  <c r="J154" i="2"/>
  <c r="BK143" i="2"/>
  <c r="J136" i="2"/>
  <c r="J115" i="2"/>
  <c r="J104" i="2"/>
  <c r="BK98" i="2"/>
  <c r="BK139" i="6"/>
  <c r="J105" i="6"/>
  <c r="J97" i="6"/>
  <c r="BK249" i="5"/>
  <c r="J214" i="5"/>
  <c r="BK185" i="5"/>
  <c r="J167" i="5"/>
  <c r="BK121" i="5"/>
  <c r="J127" i="4"/>
  <c r="BK211" i="3"/>
  <c r="BK176" i="3"/>
  <c r="BK150" i="3"/>
  <c r="J125" i="3"/>
  <c r="J419" i="2"/>
  <c r="BK244" i="5"/>
  <c r="BK216" i="5"/>
  <c r="BK201" i="5"/>
  <c r="J185" i="5"/>
  <c r="J172" i="5"/>
  <c r="J142" i="5"/>
  <c r="J104" i="5"/>
  <c r="J106" i="4"/>
  <c r="J196" i="3"/>
  <c r="J189" i="3"/>
  <c r="BK171" i="3"/>
  <c r="BK152" i="3"/>
  <c r="J409" i="2"/>
  <c r="BK395" i="2"/>
  <c r="J384" i="2"/>
  <c r="J380" i="2"/>
  <c r="BK372" i="2"/>
  <c r="J333" i="2"/>
  <c r="BK320" i="2"/>
  <c r="J292" i="2"/>
  <c r="J283" i="2"/>
  <c r="J269" i="2"/>
  <c r="J262" i="2"/>
  <c r="BK250" i="2"/>
  <c r="J235" i="2"/>
  <c r="BK202" i="2"/>
  <c r="BK190" i="2"/>
  <c r="BK182" i="2"/>
  <c r="J173" i="2"/>
  <c r="BK154" i="2"/>
  <c r="J143" i="2"/>
  <c r="BK115" i="2"/>
  <c r="BK104" i="2"/>
  <c r="BK141" i="6"/>
  <c r="J126" i="6"/>
  <c r="BK113" i="6"/>
  <c r="J101" i="6"/>
  <c r="J94" i="6"/>
  <c r="BK90" i="6"/>
  <c r="BK247" i="5"/>
  <c r="BK224" i="5"/>
  <c r="BK211" i="5"/>
  <c r="J208" i="5"/>
  <c r="BK192" i="5"/>
  <c r="BK172" i="5"/>
  <c r="J143" i="5"/>
  <c r="J134" i="4"/>
  <c r="BK124" i="4"/>
  <c r="J115" i="4"/>
  <c r="BK112" i="4"/>
  <c r="BK106" i="4"/>
  <c r="J206" i="3"/>
  <c r="J176" i="3"/>
  <c r="J160" i="3"/>
  <c r="BK132" i="3"/>
  <c r="J93" i="3"/>
  <c r="BK419" i="2"/>
  <c r="J131" i="6"/>
  <c r="BK105" i="6"/>
  <c r="J90" i="6"/>
  <c r="J275" i="5"/>
  <c r="BK269" i="5"/>
  <c r="J264" i="5"/>
  <c r="J249" i="5"/>
  <c r="J232" i="5"/>
  <c r="J194" i="5"/>
  <c r="BK162" i="5"/>
  <c r="J146" i="5"/>
  <c r="J139" i="5"/>
  <c r="BK126" i="5"/>
  <c r="J111" i="5"/>
  <c r="J93" i="4"/>
  <c r="BK196" i="3"/>
  <c r="BK186" i="3"/>
  <c r="J171" i="3"/>
  <c r="J150" i="3"/>
  <c r="BK93" i="3"/>
  <c r="J395" i="2"/>
  <c r="J390" i="2"/>
  <c r="J383" i="2"/>
  <c r="J374" i="2"/>
  <c r="BK360" i="2"/>
  <c r="BK345" i="2"/>
  <c r="J330" i="2"/>
  <c r="BK324" i="2"/>
  <c r="J320" i="2"/>
  <c r="J311" i="2"/>
  <c r="BK300" i="2"/>
  <c r="J298" i="2"/>
  <c r="BK271" i="2"/>
  <c r="BK262" i="2"/>
  <c r="J250" i="2"/>
  <c r="BK243" i="2"/>
  <c r="J238" i="2"/>
  <c r="J226" i="2"/>
  <c r="J213" i="2"/>
  <c r="J182" i="2"/>
  <c r="BK173" i="2"/>
  <c r="J160" i="2"/>
  <c r="J148" i="2"/>
  <c r="BK139" i="2"/>
  <c r="J125" i="2"/>
  <c r="AS55" i="1"/>
  <c r="BK103" i="6"/>
  <c r="J88" i="6"/>
  <c r="J247" i="5"/>
  <c r="BK205" i="5"/>
  <c r="BK149" i="5"/>
  <c r="BK136" i="5"/>
  <c r="J117" i="5"/>
  <c r="BK98" i="4"/>
  <c r="J204" i="3"/>
  <c r="J199" i="3"/>
  <c r="J168" i="3"/>
  <c r="J114" i="3"/>
  <c r="J107" i="3"/>
  <c r="J260" i="5"/>
  <c r="J238" i="5"/>
  <c r="J220" i="5"/>
  <c r="BK194" i="5"/>
  <c r="J162" i="5"/>
  <c r="J149" i="5"/>
  <c r="BK139" i="5"/>
  <c r="J101" i="5"/>
  <c r="BK204" i="3"/>
  <c r="J193" i="3"/>
  <c r="J180" i="3"/>
  <c r="BK168" i="3"/>
  <c r="BK146" i="3"/>
  <c r="BK103" i="3"/>
  <c r="BK390" i="2"/>
  <c r="BK383" i="2"/>
  <c r="J377" i="2"/>
  <c r="J335" i="2"/>
  <c r="J326" i="2"/>
  <c r="BK311" i="2"/>
  <c r="BK287" i="2"/>
  <c r="J271" i="2"/>
  <c r="J264" i="2"/>
  <c r="J256" i="2"/>
  <c r="BK240" i="2"/>
  <c r="BK224" i="2"/>
  <c r="BK193" i="2"/>
  <c r="BK185" i="2"/>
  <c r="J176" i="2"/>
  <c r="BK160" i="2"/>
  <c r="BK148" i="2"/>
  <c r="J141" i="2"/>
  <c r="J131" i="2"/>
  <c r="J101" i="2"/>
  <c r="T132" i="4" l="1"/>
  <c r="T97" i="2"/>
  <c r="P138" i="2"/>
  <c r="R195" i="2"/>
  <c r="R249" i="2"/>
  <c r="R286" i="2"/>
  <c r="R382" i="2"/>
  <c r="T382" i="2"/>
  <c r="P386" i="2"/>
  <c r="P385" i="2"/>
  <c r="T92" i="3"/>
  <c r="T159" i="3"/>
  <c r="R179" i="3"/>
  <c r="R210" i="3"/>
  <c r="T92" i="4"/>
  <c r="T91" i="4" s="1"/>
  <c r="T90" i="4" s="1"/>
  <c r="BK91" i="5"/>
  <c r="BK123" i="5"/>
  <c r="J123" i="5" s="1"/>
  <c r="J62" i="5" s="1"/>
  <c r="T138" i="5"/>
  <c r="T171" i="5"/>
  <c r="P204" i="5"/>
  <c r="P213" i="5"/>
  <c r="R97" i="2"/>
  <c r="R138" i="2"/>
  <c r="T195" i="2"/>
  <c r="BK249" i="2"/>
  <c r="J249" i="2"/>
  <c r="J68" i="2" s="1"/>
  <c r="T286" i="2"/>
  <c r="R386" i="2"/>
  <c r="R385" i="2"/>
  <c r="BK92" i="3"/>
  <c r="P159" i="3"/>
  <c r="T179" i="3"/>
  <c r="P92" i="4"/>
  <c r="P91" i="4"/>
  <c r="P90" i="4" s="1"/>
  <c r="AU58" i="1" s="1"/>
  <c r="T91" i="5"/>
  <c r="R123" i="5"/>
  <c r="P138" i="5"/>
  <c r="R171" i="5"/>
  <c r="T204" i="5"/>
  <c r="T213" i="5"/>
  <c r="P219" i="5"/>
  <c r="P218" i="5" s="1"/>
  <c r="P87" i="6"/>
  <c r="P119" i="6"/>
  <c r="T119" i="6"/>
  <c r="T128" i="6"/>
  <c r="BK97" i="2"/>
  <c r="BK138" i="2"/>
  <c r="J138" i="2" s="1"/>
  <c r="J66" i="2" s="1"/>
  <c r="BK195" i="2"/>
  <c r="J195" i="2" s="1"/>
  <c r="J67" i="2" s="1"/>
  <c r="P249" i="2"/>
  <c r="P286" i="2"/>
  <c r="P382" i="2"/>
  <c r="T386" i="2"/>
  <c r="T385" i="2" s="1"/>
  <c r="P92" i="3"/>
  <c r="R159" i="3"/>
  <c r="P179" i="3"/>
  <c r="P210" i="3"/>
  <c r="BK92" i="4"/>
  <c r="J92" i="4" s="1"/>
  <c r="J65" i="4" s="1"/>
  <c r="P91" i="5"/>
  <c r="P123" i="5"/>
  <c r="R138" i="5"/>
  <c r="P171" i="5"/>
  <c r="BK219" i="5"/>
  <c r="BK218" i="5"/>
  <c r="J218" i="5" s="1"/>
  <c r="J68" i="5" s="1"/>
  <c r="R219" i="5"/>
  <c r="R218" i="5"/>
  <c r="BK87" i="6"/>
  <c r="J87" i="6" s="1"/>
  <c r="J61" i="6" s="1"/>
  <c r="T87" i="6"/>
  <c r="T86" i="6" s="1"/>
  <c r="T85" i="6" s="1"/>
  <c r="BK119" i="6"/>
  <c r="J119" i="6"/>
  <c r="J63" i="6" s="1"/>
  <c r="R119" i="6"/>
  <c r="P128" i="6"/>
  <c r="P97" i="2"/>
  <c r="T138" i="2"/>
  <c r="P195" i="2"/>
  <c r="T249" i="2"/>
  <c r="BK286" i="2"/>
  <c r="J286" i="2" s="1"/>
  <c r="J69" i="2" s="1"/>
  <c r="BK382" i="2"/>
  <c r="J382" i="2"/>
  <c r="J70" i="2" s="1"/>
  <c r="BK386" i="2"/>
  <c r="J386" i="2" s="1"/>
  <c r="J72" i="2" s="1"/>
  <c r="R92" i="3"/>
  <c r="R91" i="3" s="1"/>
  <c r="R90" i="3" s="1"/>
  <c r="BK159" i="3"/>
  <c r="J159" i="3" s="1"/>
  <c r="J66" i="3" s="1"/>
  <c r="BK179" i="3"/>
  <c r="J179" i="3"/>
  <c r="J67" i="3" s="1"/>
  <c r="BK210" i="3"/>
  <c r="J210" i="3" s="1"/>
  <c r="J68" i="3" s="1"/>
  <c r="T210" i="3"/>
  <c r="R92" i="4"/>
  <c r="R91" i="4" s="1"/>
  <c r="R90" i="4" s="1"/>
  <c r="R91" i="5"/>
  <c r="T123" i="5"/>
  <c r="BK138" i="5"/>
  <c r="J138" i="5"/>
  <c r="J63" i="5" s="1"/>
  <c r="BK171" i="5"/>
  <c r="J171" i="5" s="1"/>
  <c r="J64" i="5" s="1"/>
  <c r="BK204" i="5"/>
  <c r="J204" i="5"/>
  <c r="J66" i="5" s="1"/>
  <c r="R204" i="5"/>
  <c r="BK213" i="5"/>
  <c r="J213" i="5"/>
  <c r="J67" i="5" s="1"/>
  <c r="R213" i="5"/>
  <c r="T219" i="5"/>
  <c r="T218" i="5" s="1"/>
  <c r="R87" i="6"/>
  <c r="BK128" i="6"/>
  <c r="J128" i="6" s="1"/>
  <c r="J64" i="6" s="1"/>
  <c r="R128" i="6"/>
  <c r="E50" i="2"/>
  <c r="F92" i="2"/>
  <c r="BE98" i="2"/>
  <c r="BE101" i="2"/>
  <c r="BE104" i="2"/>
  <c r="BE109" i="2"/>
  <c r="BE112" i="2"/>
  <c r="BE118" i="2"/>
  <c r="BE136" i="2"/>
  <c r="BE139" i="2"/>
  <c r="BE146" i="2"/>
  <c r="BE157" i="2"/>
  <c r="BE163" i="2"/>
  <c r="BE168" i="2"/>
  <c r="BE179" i="2"/>
  <c r="BE187" i="2"/>
  <c r="BE190" i="2"/>
  <c r="BE193" i="2"/>
  <c r="BE196" i="2"/>
  <c r="BE202" i="2"/>
  <c r="BE211" i="2"/>
  <c r="BE213" i="2"/>
  <c r="BE216" i="2"/>
  <c r="BE218" i="2"/>
  <c r="BE224" i="2"/>
  <c r="BE235" i="2"/>
  <c r="BE240" i="2"/>
  <c r="BE253" i="2"/>
  <c r="BE256" i="2"/>
  <c r="BE271" i="2"/>
  <c r="BE283" i="2"/>
  <c r="BE312" i="2"/>
  <c r="BE322" i="2"/>
  <c r="BE365" i="2"/>
  <c r="BE370" i="2"/>
  <c r="BE372" i="2"/>
  <c r="BE377" i="2"/>
  <c r="BE383" i="2"/>
  <c r="BE384" i="2"/>
  <c r="BE390" i="2"/>
  <c r="BE392" i="2"/>
  <c r="BE397" i="2"/>
  <c r="BE407" i="2"/>
  <c r="BE409" i="2"/>
  <c r="BE419" i="2"/>
  <c r="BE421" i="2"/>
  <c r="BE424" i="2"/>
  <c r="E50" i="3"/>
  <c r="J84" i="3"/>
  <c r="BE132" i="3"/>
  <c r="BE139" i="3"/>
  <c r="BE160" i="3"/>
  <c r="BE183" i="3"/>
  <c r="BE189" i="3"/>
  <c r="BE199" i="3"/>
  <c r="BE201" i="3"/>
  <c r="E78" i="4"/>
  <c r="J84" i="4"/>
  <c r="BE98" i="4"/>
  <c r="BE112" i="4"/>
  <c r="BE138" i="4"/>
  <c r="J83" i="5"/>
  <c r="BE143" i="5"/>
  <c r="BE154" i="5"/>
  <c r="BE158" i="5"/>
  <c r="BE197" i="5"/>
  <c r="BE211" i="5"/>
  <c r="BE214" i="5"/>
  <c r="BE224" i="5"/>
  <c r="BE232" i="5"/>
  <c r="BE244" i="5"/>
  <c r="BE247" i="5"/>
  <c r="BE257" i="5"/>
  <c r="BE123" i="6"/>
  <c r="BE103" i="3"/>
  <c r="BE107" i="3"/>
  <c r="BE125" i="3"/>
  <c r="BE129" i="3"/>
  <c r="BE141" i="3"/>
  <c r="BE146" i="3"/>
  <c r="BE152" i="3"/>
  <c r="BE165" i="3"/>
  <c r="BE176" i="3"/>
  <c r="BE186" i="3"/>
  <c r="BE204" i="3"/>
  <c r="BE211" i="3"/>
  <c r="BE212" i="3"/>
  <c r="F59" i="4"/>
  <c r="BE118" i="4"/>
  <c r="E79" i="5"/>
  <c r="F86" i="5"/>
  <c r="BE104" i="5"/>
  <c r="BE126" i="5"/>
  <c r="BE128" i="5"/>
  <c r="BE142" i="5"/>
  <c r="BE151" i="5"/>
  <c r="BE175" i="5"/>
  <c r="BE192" i="5"/>
  <c r="BE194" i="5"/>
  <c r="BE208" i="5"/>
  <c r="BE220" i="5"/>
  <c r="BE230" i="5"/>
  <c r="BE236" i="5"/>
  <c r="BE238" i="5"/>
  <c r="E48" i="6"/>
  <c r="J52" i="6"/>
  <c r="F82" i="6"/>
  <c r="BE107" i="6"/>
  <c r="BE120" i="6"/>
  <c r="BE131" i="6"/>
  <c r="BE145" i="6"/>
  <c r="BK116" i="6"/>
  <c r="J116" i="6"/>
  <c r="J62" i="6" s="1"/>
  <c r="J56" i="2"/>
  <c r="BE115" i="2"/>
  <c r="BE125" i="2"/>
  <c r="BE131" i="2"/>
  <c r="BE141" i="2"/>
  <c r="BE143" i="2"/>
  <c r="BE148" i="2"/>
  <c r="BE151" i="2"/>
  <c r="BE154" i="2"/>
  <c r="BE160" i="2"/>
  <c r="BE173" i="2"/>
  <c r="BE176" i="2"/>
  <c r="BE182" i="2"/>
  <c r="BE185" i="2"/>
  <c r="BE204" i="2"/>
  <c r="BE226" i="2"/>
  <c r="BE233" i="2"/>
  <c r="BE238" i="2"/>
  <c r="BE243" i="2"/>
  <c r="BE246" i="2"/>
  <c r="BE250" i="2"/>
  <c r="BE259" i="2"/>
  <c r="BE262" i="2"/>
  <c r="BE264" i="2"/>
  <c r="BE267" i="2"/>
  <c r="BE269" i="2"/>
  <c r="BE278" i="2"/>
  <c r="BE287" i="2"/>
  <c r="BE290" i="2"/>
  <c r="BE292" i="2"/>
  <c r="BE295" i="2"/>
  <c r="BE298" i="2"/>
  <c r="BE300" i="2"/>
  <c r="BE303" i="2"/>
  <c r="BE308" i="2"/>
  <c r="BE311" i="2"/>
  <c r="BE320" i="2"/>
  <c r="BE324" i="2"/>
  <c r="BE326" i="2"/>
  <c r="BE329" i="2"/>
  <c r="BE330" i="2"/>
  <c r="BE333" i="2"/>
  <c r="BE335" i="2"/>
  <c r="BE338" i="2"/>
  <c r="BE341" i="2"/>
  <c r="BE345" i="2"/>
  <c r="BE355" i="2"/>
  <c r="BE360" i="2"/>
  <c r="BE374" i="2"/>
  <c r="BE380" i="2"/>
  <c r="BE387" i="2"/>
  <c r="BE395" i="2"/>
  <c r="BE100" i="3"/>
  <c r="BE119" i="3"/>
  <c r="BE150" i="3"/>
  <c r="BE171" i="3"/>
  <c r="BE190" i="3"/>
  <c r="BE200" i="3"/>
  <c r="BE206" i="3"/>
  <c r="BE93" i="4"/>
  <c r="BE101" i="4"/>
  <c r="BE106" i="4"/>
  <c r="BE109" i="4"/>
  <c r="BE121" i="4"/>
  <c r="BE124" i="4"/>
  <c r="BE127" i="4"/>
  <c r="BE130" i="4"/>
  <c r="BE92" i="5"/>
  <c r="BE98" i="5"/>
  <c r="BE101" i="5"/>
  <c r="BE124" i="5"/>
  <c r="BE149" i="5"/>
  <c r="BE164" i="5"/>
  <c r="BE167" i="5"/>
  <c r="BE170" i="5"/>
  <c r="BE172" i="5"/>
  <c r="BE179" i="5"/>
  <c r="BE185" i="5"/>
  <c r="BE188" i="5"/>
  <c r="BE201" i="5"/>
  <c r="BE226" i="5"/>
  <c r="BE242" i="5"/>
  <c r="BE249" i="5"/>
  <c r="BE254" i="5"/>
  <c r="BE260" i="5"/>
  <c r="BE269" i="5"/>
  <c r="BE275" i="5"/>
  <c r="BE90" i="6"/>
  <c r="BE97" i="6"/>
  <c r="BE99" i="6"/>
  <c r="BE103" i="6"/>
  <c r="BE113" i="6"/>
  <c r="BE126" i="6"/>
  <c r="BE137" i="6"/>
  <c r="BE141" i="6"/>
  <c r="BK144" i="6"/>
  <c r="J144" i="6" s="1"/>
  <c r="J65" i="6" s="1"/>
  <c r="BK423" i="2"/>
  <c r="J423" i="2" s="1"/>
  <c r="J73" i="2" s="1"/>
  <c r="F59" i="3"/>
  <c r="BE93" i="3"/>
  <c r="BE114" i="3"/>
  <c r="BE155" i="3"/>
  <c r="BE168" i="3"/>
  <c r="BE173" i="3"/>
  <c r="BE180" i="3"/>
  <c r="BE193" i="3"/>
  <c r="BE196" i="3"/>
  <c r="BE115" i="4"/>
  <c r="BE134" i="4"/>
  <c r="BK133" i="4"/>
  <c r="J133" i="4"/>
  <c r="J67" i="4"/>
  <c r="BK137" i="4"/>
  <c r="J137" i="4" s="1"/>
  <c r="J68" i="4" s="1"/>
  <c r="BE111" i="5"/>
  <c r="BE117" i="5"/>
  <c r="BE121" i="5"/>
  <c r="BE132" i="5"/>
  <c r="BE136" i="5"/>
  <c r="BE139" i="5"/>
  <c r="BE146" i="5"/>
  <c r="BE162" i="5"/>
  <c r="BE205" i="5"/>
  <c r="BE216" i="5"/>
  <c r="BE262" i="5"/>
  <c r="BE264" i="5"/>
  <c r="BK200" i="5"/>
  <c r="J200" i="5" s="1"/>
  <c r="J65" i="5" s="1"/>
  <c r="BE88" i="6"/>
  <c r="BE92" i="6"/>
  <c r="BE94" i="6"/>
  <c r="BE101" i="6"/>
  <c r="BE105" i="6"/>
  <c r="BE109" i="6"/>
  <c r="BE117" i="6"/>
  <c r="BE129" i="6"/>
  <c r="BE139" i="6"/>
  <c r="F36" i="3"/>
  <c r="BA57" i="1" s="1"/>
  <c r="F37" i="4"/>
  <c r="BB58" i="1"/>
  <c r="F35" i="5"/>
  <c r="BB59" i="1" s="1"/>
  <c r="F36" i="2"/>
  <c r="BA56" i="1" s="1"/>
  <c r="J36" i="3"/>
  <c r="AW57" i="1" s="1"/>
  <c r="J36" i="2"/>
  <c r="AW56" i="1" s="1"/>
  <c r="F36" i="6"/>
  <c r="BC60" i="1" s="1"/>
  <c r="F37" i="2"/>
  <c r="BB56" i="1" s="1"/>
  <c r="J34" i="6"/>
  <c r="AW60" i="1" s="1"/>
  <c r="F35" i="6"/>
  <c r="BB60" i="1" s="1"/>
  <c r="F37" i="5"/>
  <c r="BD59" i="1" s="1"/>
  <c r="F36" i="5"/>
  <c r="BC59" i="1" s="1"/>
  <c r="F36" i="4"/>
  <c r="BA58" i="1" s="1"/>
  <c r="F34" i="6"/>
  <c r="BA60" i="1" s="1"/>
  <c r="F37" i="3"/>
  <c r="BB57" i="1" s="1"/>
  <c r="F39" i="4"/>
  <c r="BD58" i="1" s="1"/>
  <c r="J36" i="4"/>
  <c r="AW58" i="1" s="1"/>
  <c r="AS54" i="1"/>
  <c r="F38" i="4"/>
  <c r="BC58" i="1"/>
  <c r="F38" i="3"/>
  <c r="BC57" i="1"/>
  <c r="F37" i="6"/>
  <c r="BD60" i="1"/>
  <c r="F39" i="2"/>
  <c r="BD56" i="1"/>
  <c r="F38" i="2"/>
  <c r="BC56" i="1"/>
  <c r="F39" i="3"/>
  <c r="BD57" i="1"/>
  <c r="F34" i="5"/>
  <c r="BA59" i="1"/>
  <c r="J34" i="5"/>
  <c r="AW59" i="1"/>
  <c r="R86" i="6" l="1"/>
  <c r="R85" i="6"/>
  <c r="T90" i="5"/>
  <c r="T89" i="5"/>
  <c r="BK91" i="3"/>
  <c r="BK90" i="3"/>
  <c r="J90" i="3" s="1"/>
  <c r="J63" i="3" s="1"/>
  <c r="BK90" i="5"/>
  <c r="J90" i="5"/>
  <c r="J60" i="5" s="1"/>
  <c r="R90" i="5"/>
  <c r="R89" i="5" s="1"/>
  <c r="P90" i="5"/>
  <c r="P89" i="5" s="1"/>
  <c r="AU59" i="1" s="1"/>
  <c r="P91" i="3"/>
  <c r="P90" i="3"/>
  <c r="AU57" i="1" s="1"/>
  <c r="P86" i="6"/>
  <c r="P85" i="6" s="1"/>
  <c r="AU60" i="1" s="1"/>
  <c r="R96" i="2"/>
  <c r="R95" i="2"/>
  <c r="T91" i="3"/>
  <c r="T90" i="3"/>
  <c r="T96" i="2"/>
  <c r="T95" i="2"/>
  <c r="P96" i="2"/>
  <c r="P95" i="2"/>
  <c r="AU56" i="1" s="1"/>
  <c r="BK96" i="2"/>
  <c r="J91" i="5"/>
  <c r="J61" i="5"/>
  <c r="J219" i="5"/>
  <c r="J69" i="5"/>
  <c r="J92" i="3"/>
  <c r="J65" i="3"/>
  <c r="BK91" i="4"/>
  <c r="J91" i="4"/>
  <c r="J64" i="4" s="1"/>
  <c r="BK132" i="4"/>
  <c r="J132" i="4" s="1"/>
  <c r="J66" i="4" s="1"/>
  <c r="BK86" i="6"/>
  <c r="J86" i="6"/>
  <c r="J60" i="6" s="1"/>
  <c r="J97" i="2"/>
  <c r="J65" i="2" s="1"/>
  <c r="BK385" i="2"/>
  <c r="J385" i="2" s="1"/>
  <c r="J71" i="2" s="1"/>
  <c r="BD55" i="1"/>
  <c r="BD54" i="1"/>
  <c r="W33" i="1" s="1"/>
  <c r="F33" i="6"/>
  <c r="AZ60" i="1" s="1"/>
  <c r="F33" i="5"/>
  <c r="AZ59" i="1" s="1"/>
  <c r="F35" i="2"/>
  <c r="AZ56" i="1" s="1"/>
  <c r="J35" i="3"/>
  <c r="AV57" i="1" s="1"/>
  <c r="AT57" i="1" s="1"/>
  <c r="F35" i="4"/>
  <c r="AZ58" i="1"/>
  <c r="J35" i="4"/>
  <c r="AV58" i="1"/>
  <c r="AT58" i="1" s="1"/>
  <c r="J35" i="2"/>
  <c r="AV56" i="1" s="1"/>
  <c r="AT56" i="1" s="1"/>
  <c r="BA55" i="1"/>
  <c r="AW55" i="1"/>
  <c r="BB55" i="1"/>
  <c r="BB54" i="1"/>
  <c r="AX54" i="1" s="1"/>
  <c r="BC55" i="1"/>
  <c r="AY55" i="1" s="1"/>
  <c r="J33" i="6"/>
  <c r="AV60" i="1" s="1"/>
  <c r="AT60" i="1" s="1"/>
  <c r="F35" i="3"/>
  <c r="AZ57" i="1"/>
  <c r="J33" i="5"/>
  <c r="AV59" i="1" s="1"/>
  <c r="AT59" i="1" s="1"/>
  <c r="BK95" i="2" l="1"/>
  <c r="J95" i="2"/>
  <c r="J63" i="2" s="1"/>
  <c r="J96" i="2"/>
  <c r="J64" i="2"/>
  <c r="BK90" i="4"/>
  <c r="J90" i="4" s="1"/>
  <c r="J32" i="4" s="1"/>
  <c r="AG58" i="1" s="1"/>
  <c r="AN58" i="1" s="1"/>
  <c r="BK89" i="5"/>
  <c r="J89" i="5"/>
  <c r="J30" i="5" s="1"/>
  <c r="AG59" i="1" s="1"/>
  <c r="AN59" i="1" s="1"/>
  <c r="BK85" i="6"/>
  <c r="J85" i="6" s="1"/>
  <c r="J59" i="6" s="1"/>
  <c r="J91" i="3"/>
  <c r="J64" i="3"/>
  <c r="AU55" i="1"/>
  <c r="AU54" i="1"/>
  <c r="BC54" i="1"/>
  <c r="W32" i="1"/>
  <c r="J32" i="3"/>
  <c r="AG57" i="1" s="1"/>
  <c r="AN57" i="1" s="1"/>
  <c r="BA54" i="1"/>
  <c r="W30" i="1"/>
  <c r="AZ55" i="1"/>
  <c r="AZ54" i="1" s="1"/>
  <c r="W29" i="1" s="1"/>
  <c r="W31" i="1"/>
  <c r="AX55" i="1"/>
  <c r="J41" i="4" l="1"/>
  <c r="J63" i="4"/>
  <c r="J59" i="5"/>
  <c r="J41" i="3"/>
  <c r="J39" i="5"/>
  <c r="AY54" i="1"/>
  <c r="J32" i="2"/>
  <c r="AG56" i="1"/>
  <c r="AN56" i="1"/>
  <c r="AW54" i="1"/>
  <c r="AK30" i="1" s="1"/>
  <c r="AV55" i="1"/>
  <c r="AT55" i="1"/>
  <c r="AV54" i="1"/>
  <c r="AK29" i="1" s="1"/>
  <c r="J30" i="6"/>
  <c r="AG60" i="1"/>
  <c r="AN60" i="1"/>
  <c r="J41" i="2" l="1"/>
  <c r="J39" i="6"/>
  <c r="AG55" i="1"/>
  <c r="AG54" i="1" s="1"/>
  <c r="AT54" i="1"/>
  <c r="AN55" i="1" l="1"/>
  <c r="AN54" i="1"/>
  <c r="AK26" i="1"/>
  <c r="AK35" i="1"/>
</calcChain>
</file>

<file path=xl/sharedStrings.xml><?xml version="1.0" encoding="utf-8"?>
<sst xmlns="http://schemas.openxmlformats.org/spreadsheetml/2006/main" count="8373" uniqueCount="1425">
  <si>
    <t>Export Komplet</t>
  </si>
  <si>
    <t>VZ</t>
  </si>
  <si>
    <t>2.0</t>
  </si>
  <si>
    <t/>
  </si>
  <si>
    <t>False</t>
  </si>
  <si>
    <t>{ec9d546f-7389-45d7-8679-2fdf692b98e0}</t>
  </si>
  <si>
    <t>&gt;&gt;  skryté sloupce  &lt;&lt;</t>
  </si>
  <si>
    <t>0,01</t>
  </si>
  <si>
    <t>21</t>
  </si>
  <si>
    <t>15</t>
  </si>
  <si>
    <t>REKAPITULACE STAVBY</t>
  </si>
  <si>
    <t>v ---  níže se nacházejí doplnkové a pomocné údaje k sestavám  --- v</t>
  </si>
  <si>
    <t>Návod na vyplnění</t>
  </si>
  <si>
    <t>0,001</t>
  </si>
  <si>
    <t>Kód:</t>
  </si>
  <si>
    <t>R2102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</si>
  <si>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</si>
  <si>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</si>
  <si>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Hodonín – přemostění silnice I/55 – lávka pro cyklisty a chodce</t>
  </si>
  <si>
    <t>KSO:</t>
  </si>
  <si>
    <t>CC-CZ:</t>
  </si>
  <si>
    <t>Místo:</t>
  </si>
  <si>
    <t>Hodonín</t>
  </si>
  <si>
    <t>Datum:</t>
  </si>
  <si>
    <t>26. 1. 2021</t>
  </si>
  <si>
    <t>Zadavatel:</t>
  </si>
  <si>
    <t>IČ:</t>
  </si>
  <si>
    <t>00284891</t>
  </si>
  <si>
    <t>Město Hodonín</t>
  </si>
  <si>
    <t>DIČ:</t>
  </si>
  <si>
    <t>CZ00284891</t>
  </si>
  <si>
    <t>Uchazeč:</t>
  </si>
  <si>
    <t>Vyplň údaj</t>
  </si>
  <si>
    <t>Projektant:</t>
  </si>
  <si>
    <t>29362393</t>
  </si>
  <si>
    <t>Rušar mosty s.r.o.</t>
  </si>
  <si>
    <t>CZ29362393</t>
  </si>
  <si>
    <t>True</t>
  </si>
  <si>
    <t>Zpracovatel:</t>
  </si>
  <si>
    <t>62084551</t>
  </si>
  <si>
    <t>Ing. Čestmír Rez</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</si>
  <si>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</si>
  <si>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</si>
  <si>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</si>
  <si>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</si>
  <si>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</si>
  <si>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</si>
  <si>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</si>
  <si>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</si>
  <si>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</si>
  <si>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</si>
  <si>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</si>
  <si>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</si>
  <si>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</si>
  <si>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</si>
  <si>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</si>
  <si>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</si>
  <si>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</si>
  <si>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</si>
  <si>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</si>
  <si>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</si>
  <si>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</si>
  <si>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</si>
  <si>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</si>
  <si>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</si>
  <si>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</si>
  <si>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</si>
  <si>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</si>
  <si>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</si>
  <si>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</si>
  <si>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</si>
  <si>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</si>
  <si>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</si>
  <si>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</si>
  <si>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</si>
  <si>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</si>
  <si>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</si>
  <si>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</si>
  <si>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</si>
  <si>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</si>
  <si>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</si>
  <si>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201</t>
  </si>
  <si>
    <t>Lávka pro cyklisty a chodce</t>
  </si>
  <si>
    <t>STA</t>
  </si>
  <si>
    <t>1</t>
  </si>
  <si>
    <t>{99aea9c4-35a9-4303-94ba-00c504800059}</t>
  </si>
  <si>
    <t>821 43 81</t>
  </si>
  <si>
    <t>2</t>
  </si>
  <si>
    <t>/</t>
  </si>
  <si>
    <t>201.1</t>
  </si>
  <si>
    <t>Lávka</t>
  </si>
  <si>
    <t>Soupis</t>
  </si>
  <si>
    <t>{bdc7b1c3-dbb2-454d-a1eb-f5e67c1387f0}</t>
  </si>
  <si>
    <t>201.2</t>
  </si>
  <si>
    <t>Komunikace</t>
  </si>
  <si>
    <t>{b1250b6f-5550-4f91-946b-2d8e1f96680f}</t>
  </si>
  <si>
    <t>201.3</t>
  </si>
  <si>
    <t>Dočasné dopravní značení</t>
  </si>
  <si>
    <t>{fd0eef69-de22-47e7-8387-772a84c4dacf}</t>
  </si>
  <si>
    <t>202</t>
  </si>
  <si>
    <t>Rámový propustek</t>
  </si>
  <si>
    <t>{0879c9a4-9050-4f3b-95bf-1533ffc0c66a}</t>
  </si>
  <si>
    <t>821 19 41</t>
  </si>
  <si>
    <t>VON</t>
  </si>
  <si>
    <t>Vedlejší a ostatní náklady</t>
  </si>
  <si>
    <t>{ddbb12eb-35fd-4b56-961b-66c025f23f8e}</t>
  </si>
  <si>
    <t>KRYCÍ LIST SOUPISU PRACÍ</t>
  </si>
  <si>
    <t>Objekt:</t>
  </si>
  <si>
    <t>201 - Lávka pro cyklisty a chodce</t>
  </si>
  <si>
    <t>Soupis:</t>
  </si>
  <si>
    <t>201.1 - Lávka</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</si>
  <si>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</si>
  <si>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</si>
  <si>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</si>
  <si>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</si>
  <si>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</si>
  <si>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</si>
  <si>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</si>
  <si>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</si>
  <si>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</si>
  <si>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 bourání</t>
  </si>
  <si>
    <t xml:space="preserve">    998 - Přesun hmot</t>
  </si>
  <si>
    <t>PSV - Práce a dodávky PSV</t>
  </si>
  <si>
    <t xml:space="preserve">    711 - Izolace proti vodě, vlhkosti a plynům</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</si>
  <si>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</si>
  <si>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</si>
  <si>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</si>
  <si>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</si>
  <si>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</si>
  <si>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</si>
  <si>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</si>
  <si>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</si>
  <si>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</si>
  <si>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</si>
  <si>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</si>
  <si>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</si>
  <si>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</si>
  <si>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</si>
  <si>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</si>
  <si>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</si>
  <si>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</si>
  <si>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</si>
  <si>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</si>
  <si>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113151111</t>
  </si>
  <si>
    <t>Rozebírání zpevněných ploch s přemístěním na skládku na vzdálenost do 20 m nebo s naložením na dopravní prostředek ze silničních panelů</t>
  </si>
  <si>
    <t>m2</t>
  </si>
  <si>
    <t>CS ÚRS 2021 01</t>
  </si>
  <si>
    <t>4</t>
  </si>
  <si>
    <t>1007586174</t>
  </si>
  <si>
    <t>PSC</t>
  </si>
  <si>
    <t xml:space="preserve">Poznámka k souboru cen:_x000D_
1. Cena je určena pro rozebírání silničních panelů jakýchkoliv rozměrů kladených do lože z kameniva včetně odstranění lože._x000D_
</t>
  </si>
  <si>
    <t>VV</t>
  </si>
  <si>
    <t>"pro montážní podpěru - příl. 10" 3,0*5,0</t>
  </si>
  <si>
    <t>119001421</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</si>
  <si>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</si>
  <si>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m</t>
  </si>
  <si>
    <t>-1939433990</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</si>
  <si>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</si>
  <si>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"vedení CETIN" 6,0</t>
  </si>
  <si>
    <t>3</t>
  </si>
  <si>
    <t>122251101</t>
  </si>
  <si>
    <t>Odkopávky a prokopávky nezapažené strojně v hornině třídy těžitelnosti I skupiny 3 do 20 m3</t>
  </si>
  <si>
    <t>m3</t>
  </si>
  <si>
    <t>-890061322</t>
  </si>
  <si>
    <t xml:space="preserve">Poznámka k souboru cen:_x000D_
1. V cenách jsou započteny i náklady na přehození výkopku na vzdálenost do 3 m nebo naložení na dopravní prostředek._x000D_
</t>
  </si>
  <si>
    <t>"výkop pro montážní podpěru - příl. 10" 4,1*0,4*5,5</t>
  </si>
  <si>
    <t>"podklad zpevnění montážní podpěry - příl. 10" 3,6*0,42*5,0</t>
  </si>
  <si>
    <t>Součet</t>
  </si>
  <si>
    <t>131251103</t>
  </si>
  <si>
    <t>Hloubení nezapažených jam a zářezů strojně s urovnáním dna do předepsaného profilu a spádu v hornině třídy těžitelnosti I skupiny 3 přes 50 do 100 m3</t>
  </si>
  <si>
    <t>1936527124</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</si>
  <si>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</si>
  <si>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"příl.13 - výměry určeny odměřením a výpočtem z digitálního podkladu"  8,60"m2"*9,96"m"</t>
  </si>
  <si>
    <t>5</t>
  </si>
  <si>
    <t>132112112</t>
  </si>
  <si>
    <t>Hloubení rýh šířky do 800 mm ručně zapažených i nezapažených, s urovnáním dna do předepsaného profilu a spádu v hornině třídy těžitelnosti I skupiny 1 a 2 nesoudržných</t>
  </si>
  <si>
    <t>1873196587</t>
  </si>
  <si>
    <t xml:space="preserve">Poznámka k souboru cen:_x000D_
1. V cenách jsou započteny i náklady na přehození výkopku na přilehlém terénu na vzdálenost do 3 m od podélné osy rýhy nebo naložení výkopku na dopravní prostředek._x000D_
</t>
  </si>
  <si>
    <t>"kolem vedení CETIN" 9,5</t>
  </si>
  <si>
    <t>6</t>
  </si>
  <si>
    <t>132251101</t>
  </si>
  <si>
    <t>Hloubení nezapažených rýh šířky do 800 mm strojně s urovnáním dna do předepsaného profilu a spádu v hornině třídy těžitelnosti I skupiny 3 do 20 m3</t>
  </si>
  <si>
    <t>2023019629</t>
  </si>
  <si>
    <t xml:space="preserve">Poznámka k souboru cen:_x000D_
1. V cenách jsou započteny i náklady na přehození výkopku na přilehlém terénu na vzdálenost do 3 m od podélné osy rýhy nebo naložení na dopravní prostředek._x000D_
</t>
  </si>
  <si>
    <t>"pro opěrné prahy dlažby svahů pod lávkou - příl. 04" 0,6*0,8*(4,75+4,45)</t>
  </si>
  <si>
    <t>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</si>
  <si>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</si>
  <si>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</si>
  <si>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-1898447064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</si>
  <si>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</si>
  <si>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na skládku do 10km</t>
  </si>
  <si>
    <t>"ze stavební jámy podpěry 2" 85,656</t>
  </si>
  <si>
    <t>"z podkladu zpevnění montážní podpěry" 3,6*0,42*5,0</t>
  </si>
  <si>
    <t>"z rýhy pro opěrné prahy dlažby svahů pod lávkou" 0,6*0,8*(4,75+4,45)</t>
  </si>
  <si>
    <t>8</t>
  </si>
  <si>
    <t>171201231</t>
  </si>
  <si>
    <t>Poplatek za uložení stavebního odpadu na recyklační skládce (skládkovné) zeminy a kamení zatříděného do Katalogu odpadů pod kódem 17 05 04</t>
  </si>
  <si>
    <t>t</t>
  </si>
  <si>
    <t>9100160</t>
  </si>
  <si>
    <t xml:space="preserve">Poznámka k souboru cen:_x000D_
1. Ceny uvedené v souboru cen je doporučeno upravit podle aktuálních cen místně příslušné skládky odpadů._x000D_
2. Uložení odpadů neuvedených v souboru cen se oceňuje individuálně._x000D_
</t>
  </si>
  <si>
    <t>"výkopek ze stavební jámy podpěry 2" 85,656*1,9"t/m3"</t>
  </si>
  <si>
    <t>"výkopek z podkladu zpevnění montážní podpěry" 3,6*0,42*5,0*1,9"t/m3"</t>
  </si>
  <si>
    <t>"výkopek z rýhy pro opěrné prahy dlažby svahů pod lávkou" 0,6*0,8*(4,75+4,45)*1,9"t/m3"</t>
  </si>
  <si>
    <t>9</t>
  </si>
  <si>
    <t>174151101</t>
  </si>
  <si>
    <t>Zásyp sypaninou z jakékoliv horniny strojně s uložením výkopku ve vrstvách se zhutněním jam, šachet, rýh nebo kolem objektů v těchto vykopávkách</t>
  </si>
  <si>
    <t>-1751618548</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</si>
  <si>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</si>
  <si>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"podpěra 2 - příl. 13 - výměry určeny odměřením a výpočtem z digitálního podkladu"  (2,68+3,13)*9,96</t>
  </si>
  <si>
    <t>"odkop pro montížní podpěru - příl. 10" 4,1*0,4*5,5</t>
  </si>
  <si>
    <t>10</t>
  </si>
  <si>
    <t>M</t>
  </si>
  <si>
    <t>58331200</t>
  </si>
  <si>
    <t>štěrkopísek netříděný zásypový</t>
  </si>
  <si>
    <t>439683031</t>
  </si>
  <si>
    <t>57,868*1,9"t/m3"</t>
  </si>
  <si>
    <t>Zakládání</t>
  </si>
  <si>
    <t>11</t>
  </si>
  <si>
    <t>224311112</t>
  </si>
  <si>
    <t>Maloprofilové vrty průběžným sacím vrtáním průměru přes 93 do 156 mm do úklonu 45° v hl 0 až 25 m v hornině tř. I a II</t>
  </si>
  <si>
    <t>873619003</t>
  </si>
  <si>
    <t>"mikropiloty - příl. 16" (7+10+7)*8,0</t>
  </si>
  <si>
    <t>12</t>
  </si>
  <si>
    <t>225511114</t>
  </si>
  <si>
    <t>Maloprofilové vrty jádrové průměru přes 195 do 245 mm do úklonu 45° v hl 0 až 25 m v hornině tř. III a IV</t>
  </si>
  <si>
    <t>1197246499</t>
  </si>
  <si>
    <t>"otvor ve vozovce silI/55 pro zaberanění sloupku svodidla" 0,3</t>
  </si>
  <si>
    <t>13</t>
  </si>
  <si>
    <t>274311127</t>
  </si>
  <si>
    <t>Základové konstrukce z betonu prostého pasy, prahy, věnce a ostruhy ve výkopu nebo na hlavách pilot C 25/30</t>
  </si>
  <si>
    <t>-809179046</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</si>
  <si>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</si>
  <si>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"opěrné prahy dlažby svahů pod lávkou - příl. 04" 0,6*0,8*(4,75+4,45)</t>
  </si>
  <si>
    <t>14</t>
  </si>
  <si>
    <t>272311191</t>
  </si>
  <si>
    <t>Základové konstrukce z betonu prostého Příplatek k cenám za betonáž malého rozsahu do 25 m3</t>
  </si>
  <si>
    <t>71520967</t>
  </si>
  <si>
    <t>275321118</t>
  </si>
  <si>
    <t>Základové konstrukce z betonu železového patky a bloky ve výkopu nebo na hlavách pilot C 30/37</t>
  </si>
  <si>
    <t>1877775608</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</si>
  <si>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</si>
  <si>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"podpěra 2 - příl. 09" 2,42*0,8*5,6</t>
  </si>
  <si>
    <t>16</t>
  </si>
  <si>
    <t>275354111</t>
  </si>
  <si>
    <t>Bednění základových konstrukcí patek a bloků zřízení</t>
  </si>
  <si>
    <t>2122532685</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</si>
  <si>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</si>
  <si>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"podpěra 2 - příl. 09" 0,8*2*(2,42+5,6)</t>
  </si>
  <si>
    <t>17</t>
  </si>
  <si>
    <t>275361116</t>
  </si>
  <si>
    <t>Výztuž základových konstrukcí patek a bloků z betonářské oceli 10 505 (R) nebo BSt 500</t>
  </si>
  <si>
    <t>-1841487072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</si>
  <si>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</si>
  <si>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"podpěra 2 - předpoklad 120kg oceli na 1m3 betonu" 0,12*10,842</t>
  </si>
  <si>
    <t>18</t>
  </si>
  <si>
    <t>281602111</t>
  </si>
  <si>
    <t>Injektování povrchové s dvojitým obturátorem mikropilot nebo kotev tlakem do 0,60 MPa</t>
  </si>
  <si>
    <t>hod</t>
  </si>
  <si>
    <t>-1175996756</t>
  </si>
  <si>
    <t xml:space="preserve">Poznámka k souboru cen:_x000D_
1. Ceny nelze použít pro injektování:_x000D_
a) jednoduchým obturátorem; toto injektování se oceňuje cenami souboru cen 28. 60-11 Injektování,_x000D_
b) aktivovanou maltou; toto injektování se oceňuje cenami souboru cen 28. 60-41 Injektování aktivovanými směsmi,_x000D_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neředitelnými vodou,_x000D_
e) živicemi za tepla; toto injektování se oceňuje individuálně,_x000D_
f) tryskové; tato injektáž se oceňuje cenami souboru cen 282 61-21 Trysková injektáž._x000D_
2. Rozhodující pro volbu ceny podle výšky tlaku je maximální tlak na jednom vrtu._x000D_
</t>
  </si>
  <si>
    <t>"zálivka mikropilot - příl.16" (7+10+7)*1,5"hod/pilotu"</t>
  </si>
  <si>
    <t>19</t>
  </si>
  <si>
    <t>282602112</t>
  </si>
  <si>
    <t>Injektování povrchové s dvojitým obturátorem mikropilot nebo kotev tlakem přes 0,60 do 2,0 MPa</t>
  </si>
  <si>
    <t>815193894</t>
  </si>
  <si>
    <t>"injektáž mikropilot ve 2 fázích - příl.16" (7+10+7)*1,5"hod/pilotu"*2</t>
  </si>
  <si>
    <t>20</t>
  </si>
  <si>
    <t>58522150</t>
  </si>
  <si>
    <t>cement portlandský směsný CEM II 32,5MPa</t>
  </si>
  <si>
    <t>1021403845</t>
  </si>
  <si>
    <t>pro  injekční směs (cement:voda)  2:1</t>
  </si>
  <si>
    <t>"zálivka 240l/pilotu" 24"pilot"*0,24"m3/pilotu"*2/3*1,2"t/m3"</t>
  </si>
  <si>
    <t>"zálivka 360l/pilotu" 24"pilot"*0,36"m3/pilotu"*2/3*1,2"t/m3"*2"injektáže"</t>
  </si>
  <si>
    <t>08211321</t>
  </si>
  <si>
    <t>voda pitná pro ostatní odběratele</t>
  </si>
  <si>
    <t>-992743315</t>
  </si>
  <si>
    <t>"zálivka 240l/pilotu" 24"pilot"*0,24"m3/pilotu"*1/3</t>
  </si>
  <si>
    <t>"zálivka 360l/pilotu" 24"pilot"*0,36"m3/pilotu"*2/3*2"injektáže"</t>
  </si>
  <si>
    <t>22</t>
  </si>
  <si>
    <t>283111112</t>
  </si>
  <si>
    <t>Zřízení ocelových, trubkových mikropilot tlakové i tahové svislé nebo odklon od svislice do 60° část hladká, průměru přes 80 do 105 mm</t>
  </si>
  <si>
    <t>235935506</t>
  </si>
  <si>
    <t xml:space="preserve">Poznámka k souboru cen:_x000D_
1. V cenách jsou započteny i náklady na:_x000D_
a) vyčištění vrtu,_x000D_
b) dodání a výrobu cementové zálivky,_x000D_
c) sestavení mikropiloty,_x000D_
d) veškeré úpravy po injektování._x000D_
2. V cenách nejsou započteny náklady na:_x000D_
a) vrty; tyto stavební práce se oceňují cenami souboru cen 22...- Vrty_x000D_
b) injektování; tyto stavební práce se oceňují cenami souboru cen 281 60-21 Injektování mikropilot,_x000D_
c) dodání mikropilot; tyto náklady se oceňují ve specifikaci,_x000D_
d) dodání a osazení hlavy mikropilot; tyto stavební práce se oceňují cenami souboru cen 283 13-11 Zřízení hlavy trubkových mikropilot._x000D_
</t>
  </si>
  <si>
    <t>"příl. 16" (7+10+7)*(8,0-5,0)</t>
  </si>
  <si>
    <t>23</t>
  </si>
  <si>
    <t>283111122</t>
  </si>
  <si>
    <t>Zřízení ocelových, trubkových mikropilot tlakové i tahové svislé nebo odklon od svislice do 60° část manžetová, průměru přes 80 do 105 mm</t>
  </si>
  <si>
    <t>-928947061</t>
  </si>
  <si>
    <t>"příl. 16" (7+10+7)*5,0</t>
  </si>
  <si>
    <t>24</t>
  </si>
  <si>
    <t>14011068</t>
  </si>
  <si>
    <t>trubka ocelová bezešvá hladká jakost 11 353 89x20mm</t>
  </si>
  <si>
    <t>-1409913346</t>
  </si>
  <si>
    <t>192*1,1 'Přepočtené koeficientem množství</t>
  </si>
  <si>
    <t>25</t>
  </si>
  <si>
    <t>283131112</t>
  </si>
  <si>
    <t>Zřízení hlav trubkových mikropilot namáhaných tlakem i tahem, průměru přes 80 do 105 mm</t>
  </si>
  <si>
    <t>kus</t>
  </si>
  <si>
    <t>-2096688512</t>
  </si>
  <si>
    <t xml:space="preserve">Poznámka k souboru cen:_x000D_
1. V cenách jsou započteny i náklady na přivaření nebo našroubování hlavy mikropiloty a zajištění svarem._x000D_
2. V cenách nejsou započteny náklady na materiál hlavy mikropilot; tyto náklady se oceňují ve specifikaci._x000D_
</t>
  </si>
  <si>
    <t>"příl. 16" 7+10+7</t>
  </si>
  <si>
    <t>26</t>
  </si>
  <si>
    <t>13611248</t>
  </si>
  <si>
    <t>plech ocelový hladký jakost S235JR tl 20mm tabule</t>
  </si>
  <si>
    <t>1482501437</t>
  </si>
  <si>
    <t>24*0,2*0,2*0,02*7,85</t>
  </si>
  <si>
    <t>27</t>
  </si>
  <si>
    <t>291111111</t>
  </si>
  <si>
    <t>Podklad pro zpevněné plochy s rozprostřením a s hutněním z kameniva drceného frakce 0 - 63 mm</t>
  </si>
  <si>
    <t>-2090191486</t>
  </si>
  <si>
    <t xml:space="preserve">Poznámka k souboru cen:_x000D_
1. Ceny jsou určeny pro zpevnění plochy při zakládání objektů mechanizmy o hmotnosti přes 20 t._x000D_
2. V cenách jsou započteny i náklady na štěrk, kamenivo nebo recyklát._x000D_
3. Podklady ze zemin upravených hydraulickými pojivy (vápno, cement, směs pojiv) se ocení cenami souboru cen 561 0. v katalogu 221 Komunikace pozemní a letiště_x000D_
</t>
  </si>
  <si>
    <t>"pro montížní podpěru - příl. 10" 3,6*0,42*5,0</t>
  </si>
  <si>
    <t>28</t>
  </si>
  <si>
    <t>291211111</t>
  </si>
  <si>
    <t>Zřízení zpevněné plochy ze silničních panelů osazených do lože tl. 50 mm z kameniva</t>
  </si>
  <si>
    <t>-244911831</t>
  </si>
  <si>
    <t xml:space="preserve">Poznámka k souboru cen:_x000D_
1. Ceny jsou určeny pro zpevnění plochy při zakládání objektů mechanizmy o hmotnosti přes 20 t._x000D_
2. V ceně jsou započteny i náklady na:_x000D_
a) kamenivo frakce 0 - 32 mm,_x000D_
b) rozprostření podkladu,_x000D_
c) osazení silničních panelů._x000D_
3. V ceně nejsou započteny náklady na dodávku silničních panelů; tato dodávka se oceňuje ve specifikaci s dvojnásobnou obratovostí. Předepíše-li projekt ponechat tento materiál jako trvale zabudovaný i po založení objektu, oceňuje se toto dodání bez obratovosti._x000D_
</t>
  </si>
  <si>
    <t>29</t>
  </si>
  <si>
    <t>59381006</t>
  </si>
  <si>
    <t>panel silniční 3,00x1,00x0,215m</t>
  </si>
  <si>
    <t>-15463080</t>
  </si>
  <si>
    <t>"náklady na opotřebení panelů (nájem)" 15,0/(3,0*1,0)</t>
  </si>
  <si>
    <t>Svislé a kompletní konstrukce</t>
  </si>
  <si>
    <t>30</t>
  </si>
  <si>
    <t>334323118</t>
  </si>
  <si>
    <t>Mostní opěry a úložné prahy z betonu železového C 30/37</t>
  </si>
  <si>
    <t>1254038011</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</si>
  <si>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betonu._x000D_
2. V cenách nejsou započteny náklady na:_x000D_
a) uložení plastového žlábku do úložného prahu opěry, tyto se oceňují souborem cen 212 79- . . Odvodnění z plastových trub u mostní opěry,_x000D_
b) navazující kamenný chrlič, tyto se oceňují souborem cen 936 91-11 Montáž chrliče Žlabového ze žulového kamene,_x000D_
c) výplň tmelem a ochranu pracovní nebo dilatační spáry rubové strany výplně za opěrou, tyto se oceňují souborem cen 931 99-41 Těsnění spáry betonové konstrukce pásy, profily, tmely._x000D_
d) výplň dilatační spáry extrudovaným polystyrenem, tyto se oceňují souborem cen 931 99-21 Výplň dilatačních spár z polystyrenu,_x000D_
e) izolaci proti zemní vlhkosti, tyto se oceňují cenami katalogu 800-711 Izolace proti vodě, vlhkosti a plynům._x000D_
</t>
  </si>
  <si>
    <t xml:space="preserve">příl. 07, 08 </t>
  </si>
  <si>
    <t>"opěra 1" 0,675*2,778*4,4</t>
  </si>
  <si>
    <t>"opěra 3" 0,675*2,776*4,4</t>
  </si>
  <si>
    <t>31</t>
  </si>
  <si>
    <t>334323191</t>
  </si>
  <si>
    <t>Mostní opěry a úložné prahy z betonu Příplatek k cenám za betonáž malého rozsahu do 25 m3</t>
  </si>
  <si>
    <t>436351253</t>
  </si>
  <si>
    <t>32</t>
  </si>
  <si>
    <t>334323218</t>
  </si>
  <si>
    <t>Mostní křídla a závěrné zídky z betonu železového C 30/37</t>
  </si>
  <si>
    <t>1414198937</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</si>
  <si>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betonu._x000D_
2. V cenách nejsou započteny náklady na:_x000D_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tmely,_x000D_
b) výplně dilatační spáry extrudovaným polystyrenem mezi opěrou a křídlem, tyto se oceňují souborem cen 931 99-21 Výplň dilatačních spár z polystyrenu,_x000D_
c) izolaci proti zemní vlhkosti, tyto se oceňují cenami katalogu 800-711 Izolace proti vodě, vlhkosti a plynům,_x000D_
d) kotvení přechodové desky do závěrné zídky vrubovým kloubem - trnem a polystyrenovou deskou, tyto se oceňují souborem cen 428 38- . . Vrubový a pérový kloub železobetonový._x000D_
</t>
  </si>
  <si>
    <t>příl. 07, 08 - výměry určeny odměřením a výpočtem z digitálního podkladu</t>
  </si>
  <si>
    <t xml:space="preserve">"křídla opěry 1" 2*11,84*0,70 </t>
  </si>
  <si>
    <t>"křídla opěry 3" 2*11,71*0,70</t>
  </si>
  <si>
    <t>"závěrné zídky" 2*0,20*0,58*4,40</t>
  </si>
  <si>
    <t>33</t>
  </si>
  <si>
    <t>334323291</t>
  </si>
  <si>
    <t>Mostní křídla a závěrné zídky z betonu Příplatek k cenám za práce malého rozsahu do 25 m3</t>
  </si>
  <si>
    <t>679227080</t>
  </si>
  <si>
    <t>34</t>
  </si>
  <si>
    <t>334323418</t>
  </si>
  <si>
    <t>Mostní pilíře a sloupy z betonu železového C 30/37</t>
  </si>
  <si>
    <t>1728746008</t>
  </si>
  <si>
    <t xml:space="preserve">Poznámka k souboru cen:_x000D_
1. V cenách jsou započteny i náklady na kontrolu bednění a kontrolu uložení krycí vrstvy výztuže, vlastní betonáž zejména čerpadlem betonu, rozhrnutí a hutnění betonu požadované konzistence bez ohledu na hustotu výztuže, uhlazení horního povrchu úložného prahu včetně vyspádování, ošetření a ochrany čerstvě uloženého betonu._x000D_
2. V ceně -3499 Příplatek za duté pilíře jsou započteny i náklady na obtížnost betonáže podlahy a následné technologické přestávky._x000D_
3. Soubor cen lze též použít jako výplňový beton k souboru cen 334 35-41 Osazení obkladových železobetonových dílců pilířů a sloupů._x000D_
</t>
  </si>
  <si>
    <t>"podpěra 2 - příl. 09" 0,62*6,895*4,0</t>
  </si>
  <si>
    <t>35</t>
  </si>
  <si>
    <t>334323491</t>
  </si>
  <si>
    <t>Mostní pilíře a sloupy z betonu Příplatek k ceně za betonáž malého rozsahu do 25 m3</t>
  </si>
  <si>
    <t>-261457840</t>
  </si>
  <si>
    <t>36</t>
  </si>
  <si>
    <t>334351112</t>
  </si>
  <si>
    <t>Bednění mostních opěr a úložných prahů ze systémového bednění zřízení z překližek, pro železobeton</t>
  </si>
  <si>
    <t>-1157099110</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</si>
  <si>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cenami souboru cen 985 13 Čištění ploch části C01 katalogu 800-5 Sanace._x000D_
</t>
  </si>
  <si>
    <t>"opěra 1" 2*(0,675+2,778)*4,4</t>
  </si>
  <si>
    <t>"opěra 3" 2*(0,675+2,776)*4,4</t>
  </si>
  <si>
    <t>37</t>
  </si>
  <si>
    <t>334351211</t>
  </si>
  <si>
    <t>Bednění mostních opěr a úložných prahů ze systémového bednění odstranění z překližek</t>
  </si>
  <si>
    <t>743535131</t>
  </si>
  <si>
    <t>38</t>
  </si>
  <si>
    <t>334352111</t>
  </si>
  <si>
    <t>Bednění mostních křídel a závěrných zídek ze systémového bednění zřízení z překližek</t>
  </si>
  <si>
    <t>396337968</t>
  </si>
  <si>
    <t xml:space="preserve">Poznámka k souboru cen:_x000D_
1. Výplň bednění se uvažuje z pohledové strany opěry z palubek a z rubové strany z překližky._x000D_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prostupy pro drenážní výusti, drážky a výstupky, tyto práce se oceňují cenami 334 35-119 Příplatek k ceně,_x000D_
b) vložení těsnících pásů do pracovních spár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těsnicích pásů ve vodorovné spáře,_x000D_
d) vložení extrudovaného polystyrenu do dilatačních spár, tyto se oceňují souborem cen 931 99-21 Výplň dilatačních spár z polystyrenu,_x000D_
e) očištění povrchu betonu po odbednění tlakovou vodou, tyto se oceňují cenami souboru cen 985 13 Čištění ploch části C01 katalogu 800-5 Sanace._x000D_
</t>
  </si>
  <si>
    <t xml:space="preserve">"křídla opěry 1" 2*11,84+5,09*0,70  </t>
  </si>
  <si>
    <t>"křídla opěry 3" 2*11,71+5,02*0,70</t>
  </si>
  <si>
    <t>"závěrné zídky" 2*(0,20+4,40)*0,58*2</t>
  </si>
  <si>
    <t>39</t>
  </si>
  <si>
    <t>334352211</t>
  </si>
  <si>
    <t>Bednění mostních křídel a závěrných zídek ze systémového bednění odstranění z překližek</t>
  </si>
  <si>
    <t>1173589341</t>
  </si>
  <si>
    <t>40</t>
  </si>
  <si>
    <t>334353111</t>
  </si>
  <si>
    <t>Bednění mostních pilířů a sloupů konstantního průřezu ze systémového bednění zřízení pro pravoúhlý pilíř</t>
  </si>
  <si>
    <t>644415020</t>
  </si>
  <si>
    <t xml:space="preserve">Poznámka k souboru cen:_x000D_
1. Ceny platí pro bednění mostních pilířů, sloupů a jejich úložných prahů do výšky 12 m ze systémového bednění s výplní pohledového bednění (pohledová překližka)._x000D_
2. Sloupy 4-úhelníkové jsou uvažovány v řezu do plochy 1 m2, kruhové sloupy do průměru 1,5 m a 8-úhelníkové o šíři hrany do 0,8 m. Průřez se uvažuje konstantní. Proměnlivé tvary systémového bednění je nutno řešit příplatkem._x000D_
3. Duté pilíře obsahují pouze modul rozebíratelného vnitřního bednění stěn a podlahy s průlezem, vnější pohledové bednění se oceňuje standardním souborem cen 334 35-3 . Bednění mostních pilířů a sloupů konstantního průřezu ze systémového bednění._x000D_
4. Pro výšky pilířů nad 12 m je nutné použít příplatek za překládané bednění na kus záběru (výšku 5,4 m a šířku do 2,8 m) se započtenou využitelností formy bednění včetně přesahu a trvale zabudovaných kotev závěsů._x000D_
5. V cenách zřízení je započteno sestavení a osazení inventárního bednění jeřábem, nástřik odformovacím prostředkem, nájemné rámů inventárního bednění a spínacích prvků vztažené k ploše bednění, spotřeba výplní opěry a distančních prvků._x000D_
6. V cenách odstranění je započteno odbednění dříku nebo úložného prahu, očištění bednění, vyplnění kuželových otvorů v betonu po spínacích tyčích bednění._x000D_
7. Drobný spotřební materiál (např. hřebíky, vruty, materiál pro vyplnění kuželových otvorů v základu po spínacích tyčích bednění) je započten v režijních nákladech._x000D_
8. V cenách nejsou započteny náklady na:_x000D_
a) prostupy, drážky, odklony od svislé osy (např. vzpěradla), zkosení hran a zhotovení ramenátů zakřivení ve svislé nebo vodorovné ose, tyto vícepráce se řeší příplatkem,_x000D_
b) stavbu lešení a podpěrných skruží příčníků nebo stativ,_x000D_
c) očištění povrchu betonu po odbednění tlakovou vodou; tyto se oceňují cenami souboru cen 985 13 Čištění ploch části C01 katalogu 800-5 Sanace._x000D_
</t>
  </si>
  <si>
    <t>"podpěra 2 - příl. 09" 2*(0,62+4,0)*6,895</t>
  </si>
  <si>
    <t>41</t>
  </si>
  <si>
    <t>334353211</t>
  </si>
  <si>
    <t>Bednění mostních pilířů a sloupů konstantního průřezu ze systémového bednění odstranění pro pravoúhlý pilíř</t>
  </si>
  <si>
    <t>-1403370860</t>
  </si>
  <si>
    <t>42</t>
  </si>
  <si>
    <t>334361216</t>
  </si>
  <si>
    <t>Výztuž betonářská mostních konstrukcí opěr, úložných prahů, křídel, závěrných zídek, bloků ložisek, pilířů a sloupů z oceli 10 505 (R) nebo BSt 500 dříků opěr</t>
  </si>
  <si>
    <t>896937400</t>
  </si>
  <si>
    <t xml:space="preserve">Poznámka k souboru cen:_x000D_
1. V cenách jsou započteny náklady na sestavení armokošů a jejich uložení jeřábem do bednění se zajištěním polohy výztuže._x000D_
2. V cenách jsou započteny i náklady na osazení distančních tělísek pro předepsané krytí výztuže a případné úpravy pro osazení bednění. Materiál distančních tělísek je obsažen ve skladbě bednění konstrukce._x000D_
3. V cenách nejsou započteny náklady na:_x000D_
a) povrchový antikorozní nátěr výztuže v místech pracovní spáry, tyto se oceňují souborem cen 931 99-51 Nátěr betonářské výztuže,_x000D_
b) úpravu bednění ukládané výztuže ke zhotovení spoje, tyto se oceňují souborem cen 273 36-2 . Spoje nosné betonářské výztuže se zaručenou nebo dobrou svařitelností._x000D_
</t>
  </si>
  <si>
    <t>"předpoklad 120kg oceli na 1m3 betonu" 0,12*16,496</t>
  </si>
  <si>
    <t>43</t>
  </si>
  <si>
    <t>334361226</t>
  </si>
  <si>
    <t>Výztuž betonářská mostních konstrukcí opěr, úložných prahů, křídel, závěrných zídek, bloků ložisek, pilířů a sloupů z oceli 10 505 (R) nebo BSt 500 křídel, závěrných zdí</t>
  </si>
  <si>
    <t>-1358345521</t>
  </si>
  <si>
    <t>"předpoklad 120kg oceli na 1m3 betonu" 0,12*33,991</t>
  </si>
  <si>
    <t>44</t>
  </si>
  <si>
    <t>334361236</t>
  </si>
  <si>
    <t>Výztuž betonářská mostních konstrukcí opěr, úložných prahů, křídel, závěrných zídek, bloků ložisek, pilířů a sloupů z oceli 10 505 (R) nebo BSt 500 dříků pilířů a sloupů</t>
  </si>
  <si>
    <t>-1287001694</t>
  </si>
  <si>
    <t>"předpoklad 120kg oceli na 1m3 betonu" 0,12*17,1</t>
  </si>
  <si>
    <t>Vodorovné konstrukce</t>
  </si>
  <si>
    <t>45</t>
  </si>
  <si>
    <t>421662113</t>
  </si>
  <si>
    <t>Spojování kontaktních spár dílců všech tvarů a velikostí lepením epoxidovým tmelem</t>
  </si>
  <si>
    <t>-138305732</t>
  </si>
  <si>
    <t xml:space="preserve">Poznámka k souboru cen:_x000D_
1. Plocha je dána plochou kontaktní spáry._x000D_
</t>
  </si>
  <si>
    <t>"horní desky ložisek k hlavním nosníkům - příl.15" 4*0,40*0,30+2*0,40*0,50</t>
  </si>
  <si>
    <t>46</t>
  </si>
  <si>
    <t>421951115</t>
  </si>
  <si>
    <t>Dřevěná mostovka z tvrdých hranolů, jakostní třída dřeva S10, třída pevnosti dubového dřeva D30</t>
  </si>
  <si>
    <t>-1646547457</t>
  </si>
  <si>
    <t xml:space="preserve">Poznámka k souboru cen:_x000D_
1. V cenách jsou započteny náklady na vytvoření tesařské nosné prostorové deskové konstrukce pro vozidla nebo lávky pro pěší trvalého charakteru, dodávku měkkého dřeva nebo dubových fošen lávky a spojovacího materiálu, osazení dílců ručně a jeřábem, ukotvení ke spodní stavbě, kontrolu stability mostní stavby._x000D_
2. V cenách nejsou započteny náklady na:_x000D_
a) impregnaci a nátěr konstrukce, tyto se oceňují cenami katalogu 800-783 Nátěry,_x000D_
b) dočasné dřevěné opěry a pilíře provizorních mostů a lávek s dodávkou použitého dřeva, tyto se oceňují souborem cen 334 95- . 1 Podpěrné skruže dočasné ze dřeva,_x000D_
c) dočasné nosné konstrukce z ocelových nosníků, tyto se oceňují souborem cen 948 42-1 . Podpěrné konstrukce dočasné z ocelových nosníků,_x000D_
d) dřevěné zábradlí, tyto se oceňují souborem cen 348 18- . . Zábradlí mostní ze dřeva._x000D_
</t>
  </si>
  <si>
    <t>"podélníky 100 x 120mm - příl.15" 5*0,1*0,12*56,44</t>
  </si>
  <si>
    <t>47</t>
  </si>
  <si>
    <t>421951116</t>
  </si>
  <si>
    <t>Dřevěné deskové mostní nosné konstrukce mostovka z fošen a hranolů tvrdých, jakostní třída dřeva S10, třída pevnosti dubového dřeva D30</t>
  </si>
  <si>
    <t>-1184912055</t>
  </si>
  <si>
    <t>"podlaha z fošen 140 x 60mm s mezerami 5mm" 0,14*0,06*2,95*(56,44/0,155)</t>
  </si>
  <si>
    <t>48</t>
  </si>
  <si>
    <t>423131133</t>
  </si>
  <si>
    <t>Osazení tyčových nosníků na ložiska zdola, hmotnosti nosníku jednotlivě přes 10 do 25 t</t>
  </si>
  <si>
    <t>177208418</t>
  </si>
  <si>
    <t xml:space="preserve">Poznámka k souboru cen:_x000D_
1. V cenách jsou započteny náklady na osazení nosníků na mostní podpěry nebo mostní ložiska s vyměřením a vynesením os nosníků na podpěrách, uchycení nosníků a zdvih s otočením k místu uložení v dosahu vyložení jeřábu při osazování zdola ze spodního okruhu, usměrnění nosníku, spuštění na ložiska předem osazená na podpěrách, zdvih dvěma jeřáby ve spřahu ze spodního okruhu do výšky 10 m podle technologického postupu určeného projektantem, manipulaci na meziskládce nosníků v dosahu jeřábů nebo z dopravního prostředku přímo a dávkový přejezd v rámci jednoho mostního pole. Při montáži nosníků v úrovni shora bez ohledu na výšku mostu jsou započteny náklady na montáž jeřábem v horním okruhu, s využitím paralelního mostu nebo vhodné dispozice okolí, případně s využitím zavážecího zařízení pro montáž tyčových nosníků metodou vpřed včetně přesunů zavážecího zařízení do dalšího mostního pole._x000D_
2. Zavážecí zařízení se používá převážně u mostů o více polích a přes přírodní překážky._x000D_
3. Materiál certifikovaných betonových nosíků podélně prefabrikovaných v délce od 40 m je nutné ocenit ve specifikaci podle sestavy v projektu._x000D_
4. V ceně -1191 Příplatek za přejezd jsou započteny náklady na přejezd jeřábu do 35 m do dalšího mostního pole u vícepolových mostů._x000D_
5. V cenách nejsou započteny náklady na:_x000D_
a) pomocné montážní spojení spřahující desky a příčníků,_x000D_
b) vyplnění spár maltou mezi nosníky na sraz, tyto se oceňují cenou 317 45-1111 Výplň styčných spár římsových dílců maltou,_x000D_
c) záklopovou desku mezi nosníky spřahující monolitické desky pod celoplošnou izolací jako ztracené bednění, tyto se oceňují souborem cen 423 35-53 Bednění ztracené,_x000D_
d) vodorovný vnitrostaveništní přesun, který se oceňuje souborem cen 992 11-4 . Vodorovné přemístění mostních dílců,_x000D_
e) naložení dílců na meziskládce,_x000D_
f) podpěrné konstrukce, tyto se oceňují souborem cen 948 41-1 . Podpěrné skruže a podpěry dočasné kovové nebo 948 42-1 . Podpěrné konstrukce dočasné z ocelových nosníků,_x000D_
g) montáž a demontáž zavážecího zařízení a přesun na stavbu včetně jeřábové dráhy, tyto se oceňují individuálně,_x000D_
h) zpevněné plochy a páteřní komunikaci k montáži podél mostu._x000D_
</t>
  </si>
  <si>
    <t>"příl.15" 2"nosníky"*2"montážní díly"</t>
  </si>
  <si>
    <t>49</t>
  </si>
  <si>
    <t>60815N</t>
  </si>
  <si>
    <t>lepený lamelový nosník 400 x 1650mm z modřínového dřeva impregnovaný jakostní třída dřeva S10, třída pevnosti GL 28c</t>
  </si>
  <si>
    <t>INDIVIDUÁLNÍ CENA</t>
  </si>
  <si>
    <t>237051913</t>
  </si>
  <si>
    <t>"nosník 400 x 1650 x 56 440mm" 0,4*1,65*56,44*2"nosníky"</t>
  </si>
  <si>
    <t>50</t>
  </si>
  <si>
    <t>428941123</t>
  </si>
  <si>
    <t>Osazení mostního ložiska ocelového nebo hrncového ocelového pevného do 2500 kN</t>
  </si>
  <si>
    <t>-1703671826</t>
  </si>
  <si>
    <t xml:space="preserve">Poznámka k souboru cen:_x000D_
1. U kovových válečkových nebo pevných ložisek náležejících k válečkovému ložisku jsou započteny náklady na upevnění do ložiskového bloku, nastavení ložiska a u válečkového ložiska zpevnění nebo dočasné uvolnění ložiska._x000D_
2. U ložiska vodícího (přídržného) jsou započteny náklady na osazení s kotevní deskou na úložnou plochu, rozprostření maltové směsi a nastavení ložiska._x000D_
3. U ložiska hrncového jsou započteny náklady na uložení mostního ložiska na ložiskové bloky včetně kotevních desek s kotevními trny, zpevnění nebo uvolnění ložiska včetně geodetického zaměření a kontrolní zkoušky s certifikací pro napojení ložiska k bednění a betonáži nosné konstrukce._x000D_
4. Hrncová ložiska spřahovaná s dodatečnou výplní spáry s dobedněním horní spáry k betonové nosné mostní konstrukci obsahují navíc náklady na vícepráce bednění a výplň horní spáry, případně vložení výztužné mřížky._x000D_
5. V cenách nejsou započteny náklady na:_x000D_
a) výrobu a vyplnění lože nebo horní případně spodní spáry ložiska modifikovanou maltou, tyto se oceňují souborem cen 452 47-11 Podkladní a výplňová vrstva z modifikované malty cementové,_x000D_
b) lože z plastbetonu, tyto se oceňují souborem cen 451 47- . 1 Podkladní vrstva plastbetonová,_x000D_
c) bednění horní nebo dolní spáry terče ložiska při příčném nebo podélném sklonu, tyto se oceňují souborem cen 428 35-11 Bednění bloku ložiska,_x000D_
d) certifikovaná ložiska podle typu a zatížení podle projektu, tyto se oceňují ve specifikaci._x000D_
</t>
  </si>
  <si>
    <t>"příl. 15" 3"podpěry"*2"ložiska/podpěru"</t>
  </si>
  <si>
    <t>51</t>
  </si>
  <si>
    <t>5534391</t>
  </si>
  <si>
    <t>mostní čepové atypické ložisko z válcovaných profilů vč PKO pevné</t>
  </si>
  <si>
    <t>-457992955</t>
  </si>
  <si>
    <t>"příl. 15" 1"podpěra"*2"ložiska/podpěru"</t>
  </si>
  <si>
    <t>52</t>
  </si>
  <si>
    <t>5534392</t>
  </si>
  <si>
    <t>mostní čepové atypické ložisko z válcovaných profilů vč PKO s posunem 90mm</t>
  </si>
  <si>
    <t>-819669279</t>
  </si>
  <si>
    <t>"příl. 15" 2"podpěry"*2"ložiska/podpěru"</t>
  </si>
  <si>
    <t>53</t>
  </si>
  <si>
    <t>451315114</t>
  </si>
  <si>
    <t>Podkladní a výplňové vrstvy z betonu prostého tloušťky do 100 mm, z betonu C 12/15</t>
  </si>
  <si>
    <t>804635036</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</si>
  <si>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</si>
  <si>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příl. 07, 08, 09 - výměry určeny odměřením a výpočtem z digitálního podkladu</t>
  </si>
  <si>
    <t>"opěra 1" 4,38*5,40</t>
  </si>
  <si>
    <t>"podpěra 2" 3,52*6,60</t>
  </si>
  <si>
    <t>"opěra 3" 4,33*5,40</t>
  </si>
  <si>
    <t>54</t>
  </si>
  <si>
    <t>451475121</t>
  </si>
  <si>
    <t>Podkladní vrstva plastbetonová samonivelační, tloušťky do 10 mm první vrstva</t>
  </si>
  <si>
    <t>-658632150</t>
  </si>
  <si>
    <t xml:space="preserve">Poznámka k souboru cen:_x000D_
1. V cenách jsou započteny náklady na:_x000D_
a) dávkovou výrobu plastbetonu na stavbě, manipulaci ručně v úrovni konstrukce pro drenážní plastbetony nebo jeřábem pro uložení na úložné bloky ložiska pilířů,_x000D_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tloušťce._x000D_
2. V cenách nejsou započteny náklady na úpravu úložné plochy._x000D_
</t>
  </si>
  <si>
    <t>"pod ložiska - příl. 15" 4*0,30*0,25+2*0,30*0,30</t>
  </si>
  <si>
    <t>"pod zábradelními sloupky" 3*4*0,22*0,22</t>
  </si>
  <si>
    <t>55</t>
  </si>
  <si>
    <t>465513157</t>
  </si>
  <si>
    <t>Dlažba svahu u mostních opěr z upraveného lomového žulového kamene s vyspárováním maltou MC 25, šíře spáry 15 mm do betonového lože C 25/30 tloušťky 200 mm, plochy přes 10 m2</t>
  </si>
  <si>
    <t>-1188236406</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</si>
  <si>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</si>
  <si>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"příl.05 - výměry určeny odměřením a výpočtem z digitálního podkladu" 32,89+28,36</t>
  </si>
  <si>
    <t>Ostatní konstrukce a práce, bourání</t>
  </si>
  <si>
    <t>56</t>
  </si>
  <si>
    <t>911111111</t>
  </si>
  <si>
    <t>Montáž zábradlí ocelového zabetonovaného</t>
  </si>
  <si>
    <t>-387347566</t>
  </si>
  <si>
    <t xml:space="preserve">Poznámka k souboru cen:_x000D_
1. Zábradlí je kotveno po 2 m._x000D_
2. V ceně jsou započteny i náklady na:_x000D_
a) vykopání jamek pro sloupky s odhozením výkopku na hromadu nebo naložením na dopravní prostředek i náklady na betonový základ;_x000D_
b) u ceny 911 11-1111 betonový základ;_x000D_
c) u ceny 911 12-1111 vruty._x000D_
3. V cenách nejsou započteny náklady na:_x000D_
a) dodání zábradlí (dílů zábradlí), tyto se oceňují ve specifikaci;_x000D_
b) nátěry zábradlí, tyto se oceňují jako práce PSV příslušnými cenami katalogu 800-783 Nátěry;_x000D_
c) zřízení betonového podkladu u položky 911 12-1111._x000D_
</t>
  </si>
  <si>
    <t>"příl. 05" (2*49,05+71,34+70,92)-16,0"zábradlí na křídlech"</t>
  </si>
  <si>
    <t>57</t>
  </si>
  <si>
    <t>553423</t>
  </si>
  <si>
    <t>silniční zábradlí výš. 1,3m s více vodorovnými madly z ocelových trubek vč PKO</t>
  </si>
  <si>
    <t>-2073672061</t>
  </si>
  <si>
    <t>"příl. 05" (2*49,05+71,34+70,92)</t>
  </si>
  <si>
    <t>58</t>
  </si>
  <si>
    <t>911121111</t>
  </si>
  <si>
    <t>Montáž zábradlí ocelového přichyceného vruty do betonového podkladu</t>
  </si>
  <si>
    <t>-1811252496</t>
  </si>
  <si>
    <t>"na křídlech" 4*4,0</t>
  </si>
  <si>
    <t>59</t>
  </si>
  <si>
    <t>916231213</t>
  </si>
  <si>
    <t>Osazení chodníkového obrubníku betonového se zřízením lože, s vyplněním a zatřením spár cementovou maltou stojatého s boční opěrou z betonu prostého, do lože z betonu prostého</t>
  </si>
  <si>
    <t>1811933551</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</si>
  <si>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</si>
  <si>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"lemování dlažby pod lávkou - příl. 04 - výměry určeny odměřením a výpočtem z digitálního podkladu" 7,52+7,49+6,71+6,62</t>
  </si>
  <si>
    <t>60</t>
  </si>
  <si>
    <t>59217017</t>
  </si>
  <si>
    <t>obrubník betonový chodníkový 1000x100x250mm</t>
  </si>
  <si>
    <t>-1728725217</t>
  </si>
  <si>
    <t>28,34*1,02 'Přepočtené koeficientem množství</t>
  </si>
  <si>
    <t>61</t>
  </si>
  <si>
    <t>931994141</t>
  </si>
  <si>
    <t>Těsnění spáry betonové konstrukce pásy, profily, tmely tmelem polyuretanovým spáry pracovní do 1,5 cm2</t>
  </si>
  <si>
    <t>-665899787</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</si>
  <si>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</si>
  <si>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"v líci opěr a křídlel - příl. 07, 08" 2*4,4+4*0,2+2*5,11+2*5,04</t>
  </si>
  <si>
    <t>62</t>
  </si>
  <si>
    <t>931994171</t>
  </si>
  <si>
    <t>Těsnění spáry betonové konstrukce pásy, profily, tmely pásem izolačním asfaltovaným šířky do 500 mm spáry pracovní</t>
  </si>
  <si>
    <t>-811121085</t>
  </si>
  <si>
    <t>"v rubu opěr a křídlel - příl. 07, 08" 2*3,0+2*5,11+2*5,04</t>
  </si>
  <si>
    <t>"kolem dřílu podpěry 2" 2*(0,62+4,0)</t>
  </si>
  <si>
    <t>63</t>
  </si>
  <si>
    <t>935112211</t>
  </si>
  <si>
    <t>Osazení betonového příkopového žlabu s vyplněním a zatřením spár cementovou maltou s ložem tl. 100 mm z betonu prostého z betonových příkopových tvárnic šířky přes 500 do 800 mm</t>
  </si>
  <si>
    <t>1844164326</t>
  </si>
  <si>
    <t xml:space="preserve">Poznámka k souboru cen:_x000D_
1. V cenách jsou započteny i náklady na dodání hmot pro lože a pro vyplnění spár._x000D_
2. V cenách nejsou započteny náklady na dodání příkopových tvárnic nebo betonových desek, které se oceňují ve specifikaci._x000D_
3. Množství měrných jednotek se určuje:_x000D_
a) pro příkopy z betonových tvárnic (žlabu) v m délky jejich podélné osy,_x000D_
b) pro příkopy z betonových desek v m2 rozvinuté lícní plochy dlažby (žlabu),_x000D_
c) pro lože z kameniva nebo z betonu prostého v cenách -1911 a -2911 v m2 rozvinuté lícní plochy dlažby (žlabu)._x000D_
4. Šířkou žlabu příkopových tvárnic se rozumí největší světlá šířka tvárnice._x000D_
</t>
  </si>
  <si>
    <t>"příl. 05" 15,83</t>
  </si>
  <si>
    <t>64</t>
  </si>
  <si>
    <t>59227029</t>
  </si>
  <si>
    <t>žlabovka příkopová betonová 500x680x60mm</t>
  </si>
  <si>
    <t>759615590</t>
  </si>
  <si>
    <t>65</t>
  </si>
  <si>
    <t>936171121</t>
  </si>
  <si>
    <t>Osazení kovových doplňků mostního vybavení jednotlivě svorníků a šroubů s matkou do otvorů</t>
  </si>
  <si>
    <t>943884255</t>
  </si>
  <si>
    <t xml:space="preserve">Poznámka k souboru cen:_x000D_
1. V cenách jsou započteny náklady na rozměření a osazení kovového doplňku ke konstrukci, do lože nebo do otvoru, případně do výztuže, vyrovnání s upevněním svarem nebo vázáním k výztuži, případně vyrovnání a upevnění šroubem - svorníkem ke konstrukci._x000D_
2. V cenách nejsou započteny náklady na:_x000D_
a) vrtání otvorů do betonu s osazením hmoždinek, tyto se oceňují souborem cen 953 99- . . Osazení hmoždinek do betonu,_x000D_
b) lože z plastbetonu, tyto se oceňují souborem cen 451 47- . 1 Podkladní vrstva plastbetonová,_x000D_
c) kovové doplňky do bednění (kotevní lišty), tyto se oceňují souborem cen 953 94-32 Kotvení závěsů do bednění,_x000D_
d) kovové věšáky objímky odvodnění, tyto se oceňují souborem cen 936 94-39 Montáž věšákového závěsu odvodnění mostu._x000D_
</t>
  </si>
  <si>
    <t>stažení nosníků - příl. 14</t>
  </si>
  <si>
    <t>"nad ložisky na opěrách" 2"nosníky"*2"příčníky"*2"řady"*5"svorníků/řadu"</t>
  </si>
  <si>
    <t>"nad ložisky na střední podpěře" 2"nosníky"*2"příčníky"*2"řady"*5"svorníků/řadu"</t>
  </si>
  <si>
    <t>montážní styk nosníků - příl.14</t>
  </si>
  <si>
    <t xml:space="preserve"> 2"nosníky"*4"řady"*8"svorníků/řadu"</t>
  </si>
  <si>
    <t>66</t>
  </si>
  <si>
    <t>31197009</t>
  </si>
  <si>
    <t>tyč závitová Zn bílý DIN 975 8.8 M20</t>
  </si>
  <si>
    <t>1265720309</t>
  </si>
  <si>
    <t>144"kusů"*0,446"m/kus"</t>
  </si>
  <si>
    <t>67</t>
  </si>
  <si>
    <t>31111009</t>
  </si>
  <si>
    <t>matice přesná šestihranná Pz DIN 934-8 M20</t>
  </si>
  <si>
    <t>100 kus</t>
  </si>
  <si>
    <t>-191282718</t>
  </si>
  <si>
    <t>144"svorníků"*2"matice/svorník"/100</t>
  </si>
  <si>
    <t>68</t>
  </si>
  <si>
    <t>31120010</t>
  </si>
  <si>
    <t>podložka DIN 125-A ZB D 24mm</t>
  </si>
  <si>
    <t>-1356297162</t>
  </si>
  <si>
    <t>144"svorníků"*2"podložky/svorník"/100</t>
  </si>
  <si>
    <t>69</t>
  </si>
  <si>
    <t>936172124</t>
  </si>
  <si>
    <t>Osazení kovových doplňků mostního vybavení jednotlivě ocelové konstrukce do 100 kg</t>
  </si>
  <si>
    <t>1244574911</t>
  </si>
  <si>
    <t>"přesunutí závory" 1</t>
  </si>
  <si>
    <t>70</t>
  </si>
  <si>
    <t>936942211</t>
  </si>
  <si>
    <t>Zhotovení tabulky s letopočtem výstavby vložením šablony do bednění</t>
  </si>
  <si>
    <t>2039656046</t>
  </si>
  <si>
    <t>71</t>
  </si>
  <si>
    <t>948411111</t>
  </si>
  <si>
    <t>Podpěrné skruže a podpěry dočasné kovové zřízení skruží z věží výšky do 10 m</t>
  </si>
  <si>
    <t>800558767</t>
  </si>
  <si>
    <t xml:space="preserve">Poznámka k souboru cen:_x000D_
1. V cenách podpěných skruží jsou započteny náklady na sestavení a zavětrování věží, osazení a vyrovnání stavěcích hlav a dolních základových rámů._x000D_
2. V cenách podpěr jsou započteny náklady na rozměření, sestavení modulů s uložením na základech, kontrolu stability, zavětrování konstrukce, osazení dočasných pomocných pracovních lávek a doprava podpěr do vzdálenosti 100 m v rámci staveniště._x000D_
3. Ceny nájemného skruží z věží a podpěr Pižmo jsou pouze informativní, je nutné je posoudit s ohledem na konkrétní podmínky stavby._x000D_
4. Měsíční nájemné podpěr ŽP 16 a P35, které je uvedené s nulovou hodnotou, se stanoví induviduálně podle konkrétních podmínek stavby, obvykle v hodnotě 6 % z ceny pořízení._x000D_
5. Drobný spotřební materiál (např. hřebíky, svorníky, matice) je započten v režijních nákladech._x000D_
6. V cenách nejsou započteny náklady na:_x000D_
a) odskružovací zařízení, tyto se oceňují souborem cen 429 94-1 . Odskružení bednění na podpěrné konstrukci,_x000D_
b) zřízení pracovních podlah a bednění spodní desky nebo trámu nosné konstrukce, tyto se oceňují souborem cen 421 95- . . Dřevěné deskové mostní nosné konstrukce,_x000D_
c) betonový základ nebo základ ze silničních panelů pod skruží nebo roznášecími nosníky dílců._x000D_
d) mimostaveništní dopravu skruží a podpěr a jejich nakládku a vykládku; tyto náklady se oceňují individuálně._x000D_
</t>
  </si>
  <si>
    <t>"montážní podpěra dl.1,5m, šíř. 3,8m a výš. 6,4m - příl.10" 1,5*3,8*6,4</t>
  </si>
  <si>
    <t>72</t>
  </si>
  <si>
    <t>948411211</t>
  </si>
  <si>
    <t>Podpěrné skruže a podpěry dočasné kovové odstranění skruží z věží výšky do 10 m</t>
  </si>
  <si>
    <t>944198085</t>
  </si>
  <si>
    <t>73</t>
  </si>
  <si>
    <t>948411911</t>
  </si>
  <si>
    <t>Podpěrné skruže a podpěry dočasné kovové měsíční nájemné skruží z věží výšky do 10 m</t>
  </si>
  <si>
    <t>-1546443943</t>
  </si>
  <si>
    <t>36,480*1"měsíc"</t>
  </si>
  <si>
    <t>74</t>
  </si>
  <si>
    <t>953946121</t>
  </si>
  <si>
    <t>Montáž atypických ocelových konstrukcí profilů hmotnosti přes 13 do 30 kg/m, hmotnosti konstrukce do 1 t</t>
  </si>
  <si>
    <t>-1481516652</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</si>
  <si>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zámečnické._x000D_
</t>
  </si>
  <si>
    <t>"mezilehlé příčníky U120" 1,252</t>
  </si>
  <si>
    <t>75</t>
  </si>
  <si>
    <t>553439P6</t>
  </si>
  <si>
    <t>roznášecí příčníky z ocelových válcovaných profilů vč PKO</t>
  </si>
  <si>
    <t>1701089136</t>
  </si>
  <si>
    <t>"nosník U120/2980mm" (1*2,98*0,0133"t/m")*28"příčníků"</t>
  </si>
  <si>
    <t>"připojovací plechy 2x P10/180/180mm" (2*0,18*0,01*0,18*7,85"t/m3")*28"příčníků"</t>
  </si>
  <si>
    <t>76</t>
  </si>
  <si>
    <t>953946131</t>
  </si>
  <si>
    <t>Montáž atypických ocelových konstrukcí profilů hmotnosti přes 30 kg/m, hmotnosti konstrukce do 1 t</t>
  </si>
  <si>
    <t>-576969318</t>
  </si>
  <si>
    <t>příčníky</t>
  </si>
  <si>
    <t>"ztužující příčníky nadpodporové koncové" 0,506</t>
  </si>
  <si>
    <t>"ztužující příčník nadpodporový mezilehlý" 0,463</t>
  </si>
  <si>
    <t>"ztužující příčník mezilehlý" 0,248</t>
  </si>
  <si>
    <t>plechy montážního spoje</t>
  </si>
  <si>
    <t>"svislé" 0,42</t>
  </si>
  <si>
    <t>"vodorovné" 0,055</t>
  </si>
  <si>
    <t>77</t>
  </si>
  <si>
    <t>553439P1</t>
  </si>
  <si>
    <t>ztužující příčník nadpodporový koncový z ocelových válcovaných profilů vč PKO</t>
  </si>
  <si>
    <t>-1722919448</t>
  </si>
  <si>
    <t>"nosník I280/2980mm" (1*2,98*0,0479"t/m")*2"příčníky"</t>
  </si>
  <si>
    <t>"připojovací plechy 4x P25/350/300mm" (4*0,35*0,025*0,3*7,85"t/m3")*2"příčníky"</t>
  </si>
  <si>
    <t>"konzoly pro podélníky P10" (2*5*(0,2*0,1+2*(0,1+0,025)/2*0,125)*0,01*7,85"t/m3")*2"příčníky"</t>
  </si>
  <si>
    <t>78</t>
  </si>
  <si>
    <t>553439P2</t>
  </si>
  <si>
    <t>ztužující příčník nadpodporový mezilehlý z ocelových válcovaných profilů vč PKO</t>
  </si>
  <si>
    <t>-594676815</t>
  </si>
  <si>
    <t>"nosník I280/2980mm" (2*2,98*0,0479"t/m")*1"příčník"</t>
  </si>
  <si>
    <t>"připojovací plechy 4x P25/350/545mm" (4*0,35*0,025*0,545*7,85"t/m3")*1"příčník"</t>
  </si>
  <si>
    <t>"konzoly pro podélníky P10" (2*5*(0,2*0,1+2*(0,1+0,025)/2*0,125)*0,01*7,85"t/m3")*1"příčník"</t>
  </si>
  <si>
    <t>79</t>
  </si>
  <si>
    <t>553439P3</t>
  </si>
  <si>
    <t>ztužující příčník mezilehlý z ocelových válcovaných profilů vč PKO</t>
  </si>
  <si>
    <t>-1190258006</t>
  </si>
  <si>
    <t>"nosník I280/2980mm" (1*2,98*0,0479"t/m")*1"příčník"</t>
  </si>
  <si>
    <t>"připojovací plechy 4x P25/350/280mm" (4*0,35*0,025*0,28*7,85"t/m3")*1"příčník"</t>
  </si>
  <si>
    <t>80</t>
  </si>
  <si>
    <t>553439P4</t>
  </si>
  <si>
    <t>svislé plechy montážního spoje z ocelových válcovaných plechů vč PKO</t>
  </si>
  <si>
    <t>-2125796988</t>
  </si>
  <si>
    <t>"P8/1000/1670mm" 2*2*1,0*0,008*1,67*7,85"t/m3"</t>
  </si>
  <si>
    <t>81</t>
  </si>
  <si>
    <t>553439P5</t>
  </si>
  <si>
    <t>vodorovné plechy montážního spoje z ocelových válcovaných plechů vč PKO</t>
  </si>
  <si>
    <t>2146258392</t>
  </si>
  <si>
    <t>"P8/1000/440mm" 2*1*1,0*0,008*0,44*7,85"t/m3"</t>
  </si>
  <si>
    <t>82</t>
  </si>
  <si>
    <t>953961213</t>
  </si>
  <si>
    <t>Kotvy chemické s vyvrtáním otvoru do betonu, železobetonu nebo tvrdého kamene chemická patrona, velikost M 12, hloubka 110 mm</t>
  </si>
  <si>
    <t>-875129557</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</si>
  <si>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</si>
  <si>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"kotvení zábradlí na křídlech" 4*3"sloupky"*4"kotvy"</t>
  </si>
  <si>
    <t>83</t>
  </si>
  <si>
    <t>953961215</t>
  </si>
  <si>
    <t>Kotvy chemické s vyvrtáním otvoru do betonu, železobetonu nebo tvrdého kamene chemická patrona, velikost M 20, hloubka 170 mm</t>
  </si>
  <si>
    <t>-1027827645</t>
  </si>
  <si>
    <t>"kotvení ložisek - příl. 15" 3"podpěry"*2"ložiska/podpěru"*4"kotvy/ložisko"</t>
  </si>
  <si>
    <t>84</t>
  </si>
  <si>
    <t>966077131</t>
  </si>
  <si>
    <t>Odstranění různých konstrukcí na mostech doplňkových ocelových konstrukcí hmotnosti jednotlivě přes 50 do 100 kg</t>
  </si>
  <si>
    <t>-1371289819</t>
  </si>
  <si>
    <t>998</t>
  </si>
  <si>
    <t>Přesun hmot</t>
  </si>
  <si>
    <t>85</t>
  </si>
  <si>
    <t>998218111</t>
  </si>
  <si>
    <t>Přesun hmot pro mosty dřevěné vodorovná dopravní vzdálenost do 100 m výška mostu do 10 m</t>
  </si>
  <si>
    <t>-618989326</t>
  </si>
  <si>
    <t>86</t>
  </si>
  <si>
    <t>998218191</t>
  </si>
  <si>
    <t>Přesun hmot pro mosty dřevěné Příplatek k ceně za zvětšený přesun přes vymezenou největší dopravní vzdálenost do 1000 m</t>
  </si>
  <si>
    <t>1074927574</t>
  </si>
  <si>
    <t>PSV</t>
  </si>
  <si>
    <t>Práce a dodávky PSV</t>
  </si>
  <si>
    <t>711</t>
  </si>
  <si>
    <t>Izolace proti vodě, vlhkosti a plynům</t>
  </si>
  <si>
    <t>87</t>
  </si>
  <si>
    <t>711111001</t>
  </si>
  <si>
    <t>Provedení izolace proti zemní vlhkosti natěradly a tmely za studena na ploše vodorovné V nátěrem penetračním</t>
  </si>
  <si>
    <t>1302896205</t>
  </si>
  <si>
    <t xml:space="preserve">Poznámka k souboru cen:_x000D_
1. Izolace plochy jednotlivě do 10 m2 se oceňují skladebně cenou příslušné izolace a cenou 711 19-9095 Příplatek za plochu do 10 m2._x000D_
</t>
  </si>
  <si>
    <t>"základ podpěry 2" 2,42*5,6-0,62*4,0</t>
  </si>
  <si>
    <t>88</t>
  </si>
  <si>
    <t>11163150</t>
  </si>
  <si>
    <t>lak penetrační asfaltový</t>
  </si>
  <si>
    <t>-1260173530</t>
  </si>
  <si>
    <t>11,072*0,00033"t/m2"</t>
  </si>
  <si>
    <t>89</t>
  </si>
  <si>
    <t>711111002</t>
  </si>
  <si>
    <t>Provedení izolace proti zemní vlhkosti natěradly a tmely za studena na ploše vodorovné V nátěrem lakem asfaltovým</t>
  </si>
  <si>
    <t>-272493686</t>
  </si>
  <si>
    <t>"základ podpěry 2" (2,42*5,6-0,62*4,0)*2"vrstvy"</t>
  </si>
  <si>
    <t>90</t>
  </si>
  <si>
    <t>11163152</t>
  </si>
  <si>
    <t>lak hydroizolační asfaltový</t>
  </si>
  <si>
    <t>-58383051</t>
  </si>
  <si>
    <t>22,144*0,00039"t/m2"</t>
  </si>
  <si>
    <t>91</t>
  </si>
  <si>
    <t>711112001</t>
  </si>
  <si>
    <t>Provedení izolace proti zemní vlhkosti natěradly a tmely za studena na ploše svislé S nátěrem penetračním</t>
  </si>
  <si>
    <t>-2099631784</t>
  </si>
  <si>
    <t>příl. 07, 08 , 09 - výměry určeny odměřením a výpočtem z digitálního podkladu</t>
  </si>
  <si>
    <t>"základ podpěry 2" 0,8*(2,42+5,6)*2</t>
  </si>
  <si>
    <t xml:space="preserve">"opěra 1" 3,34*4,40+0,70*4,40+2*0,83*0,675                                                                                </t>
  </si>
  <si>
    <t>"podpěra 2" 0,51*2*(0,62+4,00)</t>
  </si>
  <si>
    <t xml:space="preserve">"opěra 3" 3,34*4,40+0,70*4,40+2*0,82*0,675 </t>
  </si>
  <si>
    <t xml:space="preserve">"křídla opěry 1" 11,84+5,76+5,09*0,70 </t>
  </si>
  <si>
    <t>"křídla opěry 3" 11,71+5,80+5,02*0,70</t>
  </si>
  <si>
    <t>92</t>
  </si>
  <si>
    <t>683217530</t>
  </si>
  <si>
    <t>97,511*0,00034"t/m2"</t>
  </si>
  <si>
    <t>93</t>
  </si>
  <si>
    <t>711112002</t>
  </si>
  <si>
    <t>Provedení izolace proti zemní vlhkosti natěradly a tmely za studena na ploše svislé S nátěrem lakem asfaltovým</t>
  </si>
  <si>
    <t>1214605270</t>
  </si>
  <si>
    <t>"základ podpěry 2" 0,8*(2,42+5,6)*2*2"vrstvy"</t>
  </si>
  <si>
    <t>"opěra 1" (3,34*4,40+0,70*4,40+2*0,83*0,675)*2"vrstvy"</t>
  </si>
  <si>
    <t>"podpěra 2" 0,51*2*(0,62+4,00)*2"vrstvy"</t>
  </si>
  <si>
    <t>"opěra 3" (3,34*4,40+0,70*4,40+2*0,82*0,675)*2"vrstvy"</t>
  </si>
  <si>
    <t>"křídla opěry 1" (11,84+5,76+5,09*0,70)*2"vrstvy"</t>
  </si>
  <si>
    <t>"křídla opěry 3" (11,71+5,80+5,02*0,70)*2"vrstvy"</t>
  </si>
  <si>
    <t>94</t>
  </si>
  <si>
    <t>1042770482</t>
  </si>
  <si>
    <t>195,022*0,00041"t/m2""t/m2"</t>
  </si>
  <si>
    <t>95</t>
  </si>
  <si>
    <t>998711101</t>
  </si>
  <si>
    <t>Přesun hmot pro izolace proti vodě, vlhkosti a plynům stanovený z hmotnosti přesunovaného materiálu vodorovná dopravní vzdálenost do 50 m v objektech výšky do 6 m</t>
  </si>
  <si>
    <t>914052385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</si>
  <si>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</si>
  <si>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</si>
  <si>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</si>
  <si>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96</t>
  </si>
  <si>
    <t>783223021</t>
  </si>
  <si>
    <t>Preventivní napouštěcí nátěr tesařských prvků proti dřevokazným houbám, hmyzu a plísním nezabudovaných do konstrukce dvojnásobný akrylátový</t>
  </si>
  <si>
    <t>293512609</t>
  </si>
  <si>
    <t xml:space="preserve">Poznámka k souboru cen:_x000D_
1. Ceny -3011 a -3021 jsou určeny pro preventivní nátěr tesařských prvků natíraných před zabudováním do konstrukce._x000D_
2. Ceny -3111 a -3121 jsou určeny pro preventivní nátěr stávající tesařské konstrukce._x000D_
3. Ceny jednonásobného nátěru jsou určeny pro ochranu dřeva pod lazurovací nebo krycí nátěry do interiéru._x000D_
4. Ceny dvojnásobného nátěru jsou určeny pro ochranu dřeva jako samostatného impregnačního nátěru prvků do interéru nebo pro ochranu dřeva pod lazurovací nebo krycí nátěry v exteriéru._x000D_
</t>
  </si>
  <si>
    <t>"podélníky 100 x 120mm - příl.15" 5*2*(0,1+0,12)*56,44+29*0,1*0,12</t>
  </si>
  <si>
    <t>"podlaha z fošen 140 x 60mm s mezerami 5mm" (2*(0,14+0,06)*2,95+2*0,14*0,06)*(56,44/0,155)</t>
  </si>
  <si>
    <t>201.2 - Komunikace</t>
  </si>
  <si>
    <t xml:space="preserve">    5 - Komunikace pozemní</t>
  </si>
  <si>
    <t>112251221</t>
  </si>
  <si>
    <t>Odstranění pařezu odfrézováním nebo odvrtáním hloubky přes 200 do 500 mm v rovině nebo na svahu do 1:5</t>
  </si>
  <si>
    <t>1819236168</t>
  </si>
  <si>
    <t xml:space="preserve">Poznámka k souboru cen:_x000D_
1. V ceně nejsou započteny náklady na:_x000D_
a) případný odvoz odpadu, tyto se oceňují individuálně,_x000D_
b) zásyp jámy vzniklé frézováním, tyto se oceňují cenami souboru cen 174 11-11.. Zásyp jam po vyfrézovaných pařezech,_x000D_
c) vykopání a vyhrabání nadrcené dřevní hmoty, tyto práce se oceňují cenami souboru cen 122 91-11.. Odstranění vyfrézované dřevní hmoty._x000D_
2. Při měření se započítává plocha náběhových kořenů._x000D_
</t>
  </si>
  <si>
    <t>"21 pařezů průměru do 300mm" 3,14/4*21*0,3^2</t>
  </si>
  <si>
    <t>"14 pařezů průměru do 500mm" 3,14/4*14*0,5^2</t>
  </si>
  <si>
    <t>"3 pařezy průměru do 700mm" 3,14/4*3*0,7^2</t>
  </si>
  <si>
    <t>"2 pařezy průměru do 1100mm" 3,14/4*2*1,1^2</t>
  </si>
  <si>
    <t>121151123</t>
  </si>
  <si>
    <t>Sejmutí ornice strojně při souvislé ploše přes 500 m2, tl. vrstvy do 200 mm</t>
  </si>
  <si>
    <t>-203924876</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</si>
  <si>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</si>
  <si>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"příl.05 - výměry určeny odměřením a výpočtem z digitálního podkladu" 4883,77+84,59</t>
  </si>
  <si>
    <t>121151124</t>
  </si>
  <si>
    <t>Sejmutí ornice strojně při souvislé ploše přes 500 m2, tl. vrstvy přes 200 do 250 mm</t>
  </si>
  <si>
    <t>2119763596</t>
  </si>
  <si>
    <t>příl.05 - výměry určeny odměřením a výpočtem z digitálního podkladu</t>
  </si>
  <si>
    <t>"podorniční vrstva pod násypovým tělesem v tl. 250mm" 1756,6+1359,6</t>
  </si>
  <si>
    <t>122911121</t>
  </si>
  <si>
    <t>Odstranění vyfrézované dřevní hmoty hloubky přes 200 do 500 mm v rovině nebo na svahu do 1:5</t>
  </si>
  <si>
    <t>-636157036</t>
  </si>
  <si>
    <t xml:space="preserve">Poznámka k souboru cen:_x000D_
1. V cenách jsou započteny i náklady na naložení dřevní drti promíchané se zeminou na dopravní prostředek, odvoz na vzdálenost do 20 km a její složení._x000D_
2. V cenách nejsou započteny náklady na:_x000D_
a) uložení odpadu na skládku,_x000D_
b) na zásyp jam po pařezech, tyto se oceňují souborem cen 174 11-11.. Zásyp jam po vyfrézovaných pařezech._x000D_
3. Ceny jsou určeny pro odstranění vyfrézované dřevní hmoty po odfrézování pařezů._x000D_
</t>
  </si>
  <si>
    <t>162351104</t>
  </si>
  <si>
    <t>Vodorovné přemístění výkopku nebo sypaniny po suchu na obvyklém dopravním prostředku, bez naložení výkopku, avšak se složením bez rozhrnutí z horniny třídy těžitelnosti I skupiny 1 až 3 na vzdálenost přes 500 do 1 000 m</t>
  </si>
  <si>
    <t>-114341102</t>
  </si>
  <si>
    <t>"sejmutá ornice na meziskládku stavby" (1619,71+642,59+631,78+45,96+22,97+82,11+468,67+    426,05)*0,15</t>
  </si>
  <si>
    <t>"ornice z meziskládky stavby k rozprostření" (1619,71+642,59+631,78+45,96+22,97+82,11+468,67+426,05)*0,15</t>
  </si>
  <si>
    <t>688120026</t>
  </si>
  <si>
    <t>"přebytek sejmuté ornice" (4968,36-3939,84)*0,15</t>
  </si>
  <si>
    <t>"podorniční vrstva pod násypovým tělesem" (1756,6+1359,6)*0,25</t>
  </si>
  <si>
    <t>167151111</t>
  </si>
  <si>
    <t>Nakládání, skládání a překládání neulehlého výkopku nebo sypaniny strojně nakládání, množství přes 100 m3, z hornin třídy těžitelnosti I, skupiny 1 až 3</t>
  </si>
  <si>
    <t>-1178948129</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</si>
  <si>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</si>
  <si>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příl.04, 05 - výměry určeny odměřením a výpočtem z digitálního podkladu</t>
  </si>
  <si>
    <t>"ornice z meziskládky k rozprostření" (1619,71+642,59+631,78+45,96+22,97+82,11+468,67+426,05)*0,15</t>
  </si>
  <si>
    <t>171152111</t>
  </si>
  <si>
    <t>Uložení sypaniny do zhutněných násypů pro silnice, dálnice a letiště s rozprostřením sypaniny ve vrstvách, s hrubým urovnáním a uzavřením povrchu násypu z hornin nesoudržných sypkých v aktivní zóně</t>
  </si>
  <si>
    <t>1397482684</t>
  </si>
  <si>
    <t xml:space="preserve">Poznámka k souboru cen:_x000D_
1. Ceny lze použít i pro uložení sypaniny odebírané z hald, pro hlušinu apod._x000D_
2. Ceny lze použít i pro uložení sypaniny s předepsaným zhutněním na trvalé skládky._x000D_
3. V cenách není započteno hutnění boků násypů. Toto hutnění se oceňuje cenami souboru cen 171 15-11 Hutnění boků násypů z hornin soudržných a sypkých._x000D_
</t>
  </si>
  <si>
    <t>"v šíř. 4,6m a tl. 0,5m - příl.04, 05 - výměry určeny odměřením a výpočtem z digitálního podkladu" 4,6*0,5*(97,40+97,18)</t>
  </si>
  <si>
    <t>171152112</t>
  </si>
  <si>
    <t>Uložení sypaniny do zhutněných násypů pro silnice, dálnice a letiště s rozprostřením sypaniny ve vrstvách, s hrubým urovnáním a uzavřením povrchu násypu z hornin nesoudržných sypkých mimo aktivní zónu</t>
  </si>
  <si>
    <t>-531567271</t>
  </si>
  <si>
    <t xml:space="preserve">"předmostí za opěrou 1"  44,28"m2"*61,86"m"+3,42"m2"*30,91"m"+ 84,35"m2"*4,42"m"+12,76"m2"*24,79"m"         </t>
  </si>
  <si>
    <t>"předmostí za opěrou 3" 60,36"m2"*48,88"m"+9,59"m2"*41,15"m"+ 107,60"m2"*7,37"m"+18,08"m2"*27,22"m"</t>
  </si>
  <si>
    <t>"odpočet násypu v aktivní zóně" -447,534</t>
  </si>
  <si>
    <t>-1250384075</t>
  </si>
  <si>
    <t>(7716,661+447,534)*1,9"t/m3"</t>
  </si>
  <si>
    <t>-1762367571</t>
  </si>
  <si>
    <t>"přebytek sejmuté ornice" 154,278*1,9"t/m3"</t>
  </si>
  <si>
    <t>"podorniční vrstva pod násypovým tělesem" 779,050*1,9"t/m3"</t>
  </si>
  <si>
    <t>181411132</t>
  </si>
  <si>
    <t>Založení trávníku na půdě předem připravené plochy do 1000 m2 výsevem včetně utažení parkového na svahu přes 1:5 do 1:2</t>
  </si>
  <si>
    <t>1821744454</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</si>
  <si>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</si>
  <si>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1619,71+642,59+631,78+45,96+22,97+82,11+468,67+426,05</t>
  </si>
  <si>
    <t>00572474</t>
  </si>
  <si>
    <t>osivo směs travní krajinná-svahová</t>
  </si>
  <si>
    <t>kg</t>
  </si>
  <si>
    <t>-1223253411</t>
  </si>
  <si>
    <t>3939,84*0,02</t>
  </si>
  <si>
    <t>181951112</t>
  </si>
  <si>
    <t>Úprava pláně vyrovnáním výškových rozdílů strojně v hornině třídy těžitelnosti I, skupiny 1 až 3 se zhutněním</t>
  </si>
  <si>
    <t>483678137</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</si>
  <si>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</si>
  <si>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"příl.04, 05 - výměry určeny odměřením a výpočtem z digitálního podkladu" 4,58*(97,40+97,18)</t>
  </si>
  <si>
    <t>182351133</t>
  </si>
  <si>
    <t>Rozprostření a urovnání ornice ve svahu sklonu přes 1:5 strojně při souvislé ploše přes 500 m2, tl. vrstvy do 200 mm</t>
  </si>
  <si>
    <t>1797942247</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</si>
  <si>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</si>
  <si>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Komunikace pozemní</t>
  </si>
  <si>
    <t>564851111</t>
  </si>
  <si>
    <t>Podklad ze štěrkodrti ŠD s rozprostřením a zhutněním, po zhutnění tl. 150 mm</t>
  </si>
  <si>
    <t>1860121064</t>
  </si>
  <si>
    <t>"ochranná vrstva" 4,43*(97,40+97,18)</t>
  </si>
  <si>
    <t>"podkladní vrstva" 3,93*(97,40+97,18)</t>
  </si>
  <si>
    <t>569851111</t>
  </si>
  <si>
    <t>Zpevnění krajnic nebo komunikací pro pěší s rozprostřením a zhutněním, po zhutnění štěrkodrtí tl. 150 mm</t>
  </si>
  <si>
    <t>1021003839</t>
  </si>
  <si>
    <t xml:space="preserve">Poznámka k souboru cen:_x000D_
1. V cenách 51-11 až 55-11 jsou započteny i náklady na prohození zeminy._x000D_
2. V cenách 51-11 až 55-11 nejsou započteny náklady na:_x000D_
a) opatření zeminy a její přemístění k místu zabudování, které se oceňují podle čl. 3111 Všeobecných podmínek části A 01 tohoto katalogu,_x000D_
b) odklizení odpadu po prohození zeminy, které se oceňuje cenami části A 01 katalogu 800-1 Zemní práce._x000D_
</t>
  </si>
  <si>
    <t>"příl. 04, 05 - výměry určeny odměřením a výpočtem z digitálního podkladu" 73,04+67,71+72,06+67,57</t>
  </si>
  <si>
    <t>573191111</t>
  </si>
  <si>
    <t>Postřik infiltrační kationaktivní emulzí v množství 1,00 kg/m2</t>
  </si>
  <si>
    <t>-1242423625</t>
  </si>
  <si>
    <t xml:space="preserve">Poznámka k souboru cen:_x000D_
1. V ceně nejsou započteny náklady na popř. projektem předepsané očištění vozovky, které se oceňuje cenou 938 90-8411 Očištění povrchu saponátovým roztokem části C 01 tohoto katalogu._x000D_
</t>
  </si>
  <si>
    <t>"příl.04, 05 - výměry určeny odměřením a výpočtem z digitálního podkladu" 3,53*(97,40+97,18)</t>
  </si>
  <si>
    <t>573231106</t>
  </si>
  <si>
    <t>Postřik spojovací PS bez posypu kamenivem ze silniční emulze, v množství 0,30 kg/m2</t>
  </si>
  <si>
    <t>-337638007</t>
  </si>
  <si>
    <t>"příl.04, 05 - výměry určeny odměřením a výpočtem z digitálního podkladu" 299,92+296,50</t>
  </si>
  <si>
    <t>577134131</t>
  </si>
  <si>
    <t>Asfaltový beton vrstva obrusná ACO 11 (ABS) s rozprostřením a se zhutněním z modifikovaného asfaltu v pruhu šířky přes do 1,5 do 3 m, po zhutnění tl. 40 mm</t>
  </si>
  <si>
    <t>-1727978849</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</si>
  <si>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</si>
  <si>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577145132</t>
  </si>
  <si>
    <t>Asfaltový beton vrstva ložní ACL 16 (ABH) s rozprostřením a zhutněním z modifikovaného asfaltu v pruhu šířky přes 1,5 do 3 m, po zhutnění tl. 50 mm</t>
  </si>
  <si>
    <t>1928364556</t>
  </si>
  <si>
    <t xml:space="preserve">Poznámka k souboru cen:_x000D_
1. Cenami 577 1.-50 lze oceňovat např. chodníky, úzké cesty a vjezdy v pruhu šířky do 1,5 m jakékoliv délky a jednotlivé plochy velikosti do 10 m2._x000D_
2. ČSN EN 13108-1 připouští pro ACL 16 pouze tl. 50 až 70 mm._x000D_
</t>
  </si>
  <si>
    <t>911331135</t>
  </si>
  <si>
    <t>Silniční svodidlo s osazením sloupků zaberaněním ocelové úroveň zádržnosti H1 vzdálenosti sloupků přes 2 do 4 m jednostranné</t>
  </si>
  <si>
    <t>68684999</t>
  </si>
  <si>
    <t xml:space="preserve">Poznámka k souboru cen:_x000D_
1. V cenách:_x000D_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atd.),_x000D_
b) dilatace svodnice je započtena dilatační svodnice včetně izolační podložky a spojovacího materiálu._x000D_
2. V cenách nejsou započteny náklady na:_x000D_
a) případnou povrchovou úpravu svodidel (nátěry apod.), které se oceňují samostatně,_x000D_
b) krácení a úpravu pásnic a sloupků, toto se oceňuje individuálně._x000D_
3. V případě, že se provádí krácení svodnic nebo sloupků, se krácená část neodečítá._x000D_
</t>
  </si>
  <si>
    <t>"příl. 04, 05" 28,0+4,0+28,0</t>
  </si>
  <si>
    <t>911331412</t>
  </si>
  <si>
    <t>Silniční svodidlo s osazením sloupků zaberaněním ocelové náběh jednostranný, délky přes 4 do 12 m</t>
  </si>
  <si>
    <t>304715051</t>
  </si>
  <si>
    <t>"příl. 04, 05" 2*12,0</t>
  </si>
  <si>
    <t>914111111</t>
  </si>
  <si>
    <t>Montáž svislé dopravní značky základní velikosti do 1 m2 objímkami na sloupky nebo konzoly</t>
  </si>
  <si>
    <t>-105905880</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</si>
  <si>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</si>
  <si>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"příl.C.2 - C9a,b" 1+1+1+1</t>
  </si>
  <si>
    <t>40445620</t>
  </si>
  <si>
    <t>zákazové, příkazové dopravní značky B1-B34, C1-15 700mm</t>
  </si>
  <si>
    <t>-1646061857</t>
  </si>
  <si>
    <t>915491212</t>
  </si>
  <si>
    <t>Osazení vodicího proužku z betonových prefabrikovaných desek tl. do 120 mm do lože z cementové malty tl. 20 mm, s vyplněním a zatřením spár cementovou maltou s podkladní vrstvou z betonu prostého tl. 50 až 100 mm šířka proužku 500 mm</t>
  </si>
  <si>
    <t>1821337359</t>
  </si>
  <si>
    <t xml:space="preserve">Poznámka k souboru cen:_x000D_
1. V cenách nejsou započteny náklady na:_x000D_
a) příp. nutné zemní práce, které se oceňují cenami katalogu 800-1 Zemní práce,_x000D_
b) příp. nutné bourání (rozebrání) vozovky, které se oceňuje cenami části B 01 tohoto katalogu,_x000D_
c) vyplnění spár mezi krytem vozovky a vodicím proužkem, které se oceňuje cenami souboru cen 599 . 4-11 Vyplnění spár mezi silničními dílci,_x000D_
d) dodání prefabrikovaných desek, které se oceňuje ve specifikaci._x000D_
</t>
  </si>
  <si>
    <t>"varovný pás šíř.400mm - příl. 05" 8,30+6,72</t>
  </si>
  <si>
    <t>59245222</t>
  </si>
  <si>
    <t>dlažba zámková tvaru I základní pro nevidomé 196x161x60mm barevná</t>
  </si>
  <si>
    <t>-811411686</t>
  </si>
  <si>
    <t>"varovný pás šíř.400mm - příl. 05" 0,4*(8,30+6,72)</t>
  </si>
  <si>
    <t>6,008*1,03 'Přepočtené koeficientem množství</t>
  </si>
  <si>
    <t>914511111</t>
  </si>
  <si>
    <t>Montáž sloupku dopravních značek délky do 3,5 m do betonového základu</t>
  </si>
  <si>
    <t>-1000959002</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</si>
  <si>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</si>
  <si>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"příl.C.2 - C9a,b" 2*2</t>
  </si>
  <si>
    <t>40445225</t>
  </si>
  <si>
    <t>sloupek pro dopravní značku Zn D 60mm v 3,5m</t>
  </si>
  <si>
    <t>-2050830660</t>
  </si>
  <si>
    <t>40445253</t>
  </si>
  <si>
    <t>víčko plastové na sloupek D 60mm</t>
  </si>
  <si>
    <t>585689052</t>
  </si>
  <si>
    <t>916131213</t>
  </si>
  <si>
    <t>Osazení silničního obrubníku betonového se zřízením lože, s vyplněním a zatřením spár cementovou maltou stojatého s boční opěrou z betonu prostého, do lože z betonu prostého</t>
  </si>
  <si>
    <t>-918725752</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</si>
  <si>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</si>
  <si>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"v napojení na stávající komunikaci podél varovného pásu - příl. 05" 9,25+7,57</t>
  </si>
  <si>
    <t>59217028</t>
  </si>
  <si>
    <t>obrubník betonový silniční nájezdový 500x150x150mm</t>
  </si>
  <si>
    <t>1488265599</t>
  </si>
  <si>
    <t>16,82*1,02 'Přepočtené koeficientem množství</t>
  </si>
  <si>
    <t>919726122</t>
  </si>
  <si>
    <t>Geotextilie netkaná pro ochranu, separaci nebo filtraci měrná hmotnost přes 200 do 300 g/m2</t>
  </si>
  <si>
    <t>-1969400044</t>
  </si>
  <si>
    <t xml:space="preserve">Poznámka k souboru cen:_x000D_
1. V cenách jsou započteny i náklady na položení a dodání geotextilie včetně přesahů._x000D_
</t>
  </si>
  <si>
    <t>"separační vrstva pod vozovkou" 4,58*(97,40+97,18)</t>
  </si>
  <si>
    <t>439087247</t>
  </si>
  <si>
    <t>793585007</t>
  </si>
  <si>
    <t>201.3 - Dočasné dopravní značení</t>
  </si>
  <si>
    <t>VRN - Vedlejší rozpočtové náklady</t>
  </si>
  <si>
    <t xml:space="preserve">    VRN3 - Zařízení staveniště</t>
  </si>
  <si>
    <t xml:space="preserve">    VRN7 - Provozní vlivy</t>
  </si>
  <si>
    <t>913121111</t>
  </si>
  <si>
    <t>Montáž a demontáž dočasných dopravních značek kompletních značek vč. podstavce a sloupku základních</t>
  </si>
  <si>
    <t>-2101197759</t>
  </si>
  <si>
    <t xml:space="preserve">Poznámka k souboru cen:_x000D_
1. V cenách jsou započteny náklady na montáž i demontáž dočasné značky, nebo podstavce._x000D_
</t>
  </si>
  <si>
    <t>"na sil.I/55 - příl. 12" 16</t>
  </si>
  <si>
    <t>"pro chodce a cyklisty" 4</t>
  </si>
  <si>
    <t>913121112</t>
  </si>
  <si>
    <t>Montáž a demontáž dočasných dopravních značek kompletních značek vč. podstavce a sloupku zvětšených</t>
  </si>
  <si>
    <t>-653836247</t>
  </si>
  <si>
    <t>"IP22 pro chodce a cyklisty" 2</t>
  </si>
  <si>
    <t>913121211</t>
  </si>
  <si>
    <t>Montáž a demontáž dočasných dopravních značek Příplatek za první a každý další den použití dočasných dopravních značek k ceně 12-1111</t>
  </si>
  <si>
    <t>-1320613590</t>
  </si>
  <si>
    <t>"na sil.I/55 - příl. 12" 16"značek"*14"dní"</t>
  </si>
  <si>
    <t>"pro chodce a cyklisty" 4"značky"*4"měsíce"*30,5"dne"</t>
  </si>
  <si>
    <t>913121212</t>
  </si>
  <si>
    <t>Montáž a demontáž dočasných dopravních značek Příplatek za první a každý další den použití dočasných dopravních značek k ceně 12-1112</t>
  </si>
  <si>
    <t>495305023</t>
  </si>
  <si>
    <t>2"značky"*4"měsíce"*30,5"dne"</t>
  </si>
  <si>
    <t>913321111</t>
  </si>
  <si>
    <t>Montáž a demontáž dočasných dopravních vodících zařízení směrové desky základní</t>
  </si>
  <si>
    <t>457625349</t>
  </si>
  <si>
    <t xml:space="preserve">Poznámka k souboru cen:_x000D_
1. V cenách jsou započteny náklady na montáž i demontáž dočasného vodícího zařízení._x000D_
</t>
  </si>
  <si>
    <t>"na sil.I/55 - příl. 12" 6</t>
  </si>
  <si>
    <t>913321115</t>
  </si>
  <si>
    <t>Montáž a demontáž dočasných dopravních vodících zařízení soupravy směrových desek s výstražným světlem 3 desky</t>
  </si>
  <si>
    <t>-335011244</t>
  </si>
  <si>
    <t>"na sil.I/55 - příl. 12" 1</t>
  </si>
  <si>
    <t>913321211</t>
  </si>
  <si>
    <t>Montáž a demontáž dočasných dopravních vodících zařízení Příplatek za první a každý další den použití dočasných dopravních vodících zařízení k ceně 32-1111</t>
  </si>
  <si>
    <t>133915371</t>
  </si>
  <si>
    <t>6"značek"*14"dní"</t>
  </si>
  <si>
    <t>913321215</t>
  </si>
  <si>
    <t>Montáž a demontáž dočasných dopravních vodících zařízení Příplatek za první a každý další den použití dočasných dopravních vodících zařízení k ceně 32-1115</t>
  </si>
  <si>
    <t>1166172501</t>
  </si>
  <si>
    <t>1"souprava"*14"dní"</t>
  </si>
  <si>
    <t>913331115</t>
  </si>
  <si>
    <t>Montáž a demontáž dočasných dopravních vodících zařízení signální svítilny včetně akumulátoru</t>
  </si>
  <si>
    <t>176984236</t>
  </si>
  <si>
    <t>"na sil.I/55 - příl. 12" 2</t>
  </si>
  <si>
    <t>913331215</t>
  </si>
  <si>
    <t>Montáž a demontáž dočasných dopravních vodících zařízení Příplatek za první a každý další den použití dočasných dopravních vodících zařízení k ceně 33-1115</t>
  </si>
  <si>
    <t>90732612</t>
  </si>
  <si>
    <t>2"soupravy"*14"dní"</t>
  </si>
  <si>
    <t>915222121</t>
  </si>
  <si>
    <t>Přechodné vodorovné dopravní značení samolepicí retroreflexní fólií s trvanlivostí přes 2 do 6 měsíců</t>
  </si>
  <si>
    <t>302667414</t>
  </si>
  <si>
    <t xml:space="preserve">Poznámka k souboru cen:_x000D_
1. V cenách -2111 a -2121 jsou započteny i náklady na penetrační nátěr._x000D_
</t>
  </si>
  <si>
    <t>"na sil.I/55 - příl. 12" 40,0</t>
  </si>
  <si>
    <t>915222911</t>
  </si>
  <si>
    <t>Přechodné vodorovné dopravní značení odstranění retroreflexní fólie</t>
  </si>
  <si>
    <t>-321132866</t>
  </si>
  <si>
    <t>VRN</t>
  </si>
  <si>
    <t>Vedlejší rozpočtové náklady</t>
  </si>
  <si>
    <t>VRN3</t>
  </si>
  <si>
    <t>Zařízení staveniště</t>
  </si>
  <si>
    <t>034303000</t>
  </si>
  <si>
    <t>Dopravní značení na staveništi</t>
  </si>
  <si>
    <t>kpl</t>
  </si>
  <si>
    <t>1024</t>
  </si>
  <si>
    <t>-1064526172</t>
  </si>
  <si>
    <t xml:space="preserve">Poznámka k souboru cen:_x000D_
1. Více informací o volbě, obsahu a způsobu ocenění jednotlivých titulů viz Příloha 03 Zařízení staveniště._x000D_
</t>
  </si>
  <si>
    <t>P</t>
  </si>
  <si>
    <t xml:space="preserve">Poznámka k položce:_x000D_
Případná objízdná trasa při osazování nosné konstrukce pole 2 jeřábem po trase ul. Brněnská - tř. Bratří Čapků . Velkomoravská_x000D_
-  projednání návrhu a zajištění rozhodnutí silničního správního orgánu_x000D_
-  přechodné dopravní značení._x000D_
</t>
  </si>
  <si>
    <t>VRN7</t>
  </si>
  <si>
    <t>Provozní vlivy</t>
  </si>
  <si>
    <t>072103002</t>
  </si>
  <si>
    <t>Projednání DIO a zajištění DIR komunikace I. třídy</t>
  </si>
  <si>
    <t>-2135227577</t>
  </si>
  <si>
    <t xml:space="preserve">Poznámka k souboru cen:_x000D_
1. Více informací o volbě, obsahu a způsobu ocenění jednotlivých titulů viz Příloha 07 Provozní vlivy._x000D_
</t>
  </si>
  <si>
    <t>202 - Rámový propustek</t>
  </si>
  <si>
    <t>124153100</t>
  </si>
  <si>
    <t>Vykopávky pro koryta vodotečí strojně v hornině třídy těžitelnosti I skupiny 1 a 2 do 100 m3</t>
  </si>
  <si>
    <t>-1322621502</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</si>
  <si>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vodotečí._x000D_
2. V cenách jsou započteny i náklady na přehození výkopku na vzdálenost do 3 m nebo naložení na dopravní prostředek._x000D_
3. Ceny nelze použít pro:_x000D_
a) vykopávky koryt vodotečí, které jsou dle projektu pod úrovní pracovní hladiny vody; tyto zemní práce se oceňují cenami souboru cen 127 . 5-.1 Vykopávky pod vodou strojně,_x000D_
b) vykopávky koryt vodotečí v prostorách s rozepřeným nebo vzepřeným pažením; tyto zemní práce se oceňují cenami souboru cen 131 . 5-.20. Hloubení zapažených jam a zářezů části A 03 tohoto katalogu. Štětová stěna vzepřená nebo rozepřená se z hlediska ocenění považuje za vzepřené nebo rozepřené pažení,_x000D_
c) vykopávky pod obrysem výkopu pro koryta vodotečí (pro opěrné zdi, patky, apod.); tyto zemní práce se oceňují podle své povahy cenami souboru cen 131 . 5-.20. Hloubení nezapažených jam, 131 . 5-.1. Hloubení zapažených jam, 132 . 5-.1. Hloubení rýh do 800 mm, 132 . 5-.2. Hloubení rýh do 2000 mm, 132 . 5 Hloubená vykopávka pod základy ručně 133 . 5- .10. Hloubení zapažených i nezapažených šachet části A03,_x000D_
d) hloubení zatrubněných nebo zastropených koryt vodotečí; tyto práce se oceňují cenami souboru cen 123 . 5-.1 Vykopávky zářezů se šikmými stěnami pro podzemní vedení._x000D_
</t>
  </si>
  <si>
    <t>příl. 02, 03, 04 - výměry určeny odměřením a výpočtem z digitálního podkladu</t>
  </si>
  <si>
    <t>"výkop pro opevnění svahů koryta toku" 0,35*(8,55+6,34+6,07+6,14)</t>
  </si>
  <si>
    <t>"výkop pro opevnění dna koryta" 1,1*0,1*(4,34+3,53)</t>
  </si>
  <si>
    <t>131151102</t>
  </si>
  <si>
    <t>Hloubení nezapažených jam a zářezů strojně s urovnáním dna do předepsaného profilu a spádu v hornině třídy těžitelnosti I skupiny 1 a 2 přes 20 do 50 m3</t>
  </si>
  <si>
    <t>869253676</t>
  </si>
  <si>
    <t>"pro založení propustku - příl. 02, 03, 04 - výměry určeny odměřením a výpočtem z digitálního podkladu" 8,15"m2"*4,0"m"</t>
  </si>
  <si>
    <t>132151101</t>
  </si>
  <si>
    <t>Hloubení nezapažených rýh šířky do 800 mm strojně s urovnáním dna do předepsaného profilu a spádu v hornině třídy těžitelnosti I skupiny 1 a 2 do 20 m3</t>
  </si>
  <si>
    <t>-933805565</t>
  </si>
  <si>
    <t>"pro příčné prahy ve dně toku - příl. 02, 03, 04" 0,5*0,8*(3,08+3,16)</t>
  </si>
  <si>
    <t>54628218</t>
  </si>
  <si>
    <t>"výkop stavební jámy" 32,6</t>
  </si>
  <si>
    <t>"výkopy pro opevnění koryta" 10,351</t>
  </si>
  <si>
    <t>"výkopy pro prahy v korytě" 2,496</t>
  </si>
  <si>
    <t>-1595525740</t>
  </si>
  <si>
    <t>"výkop stavební jámy" 32,6*1,9"t/m3"</t>
  </si>
  <si>
    <t>"výkopy pro opevnění koryta" 10,351*1,9"t/m3"</t>
  </si>
  <si>
    <t>"výkopy pro prahy v korytě" 2,496*1,9"t/m3"</t>
  </si>
  <si>
    <t>-1824693355</t>
  </si>
  <si>
    <t>"stavební jáma" 2*4,4*(1,04+0,48)</t>
  </si>
  <si>
    <t>1128146770</t>
  </si>
  <si>
    <t>13,376*1,9"t/m3"</t>
  </si>
  <si>
    <t>222111116</t>
  </si>
  <si>
    <t>Rychlostní diamantové vrtání průměru do 56 mm do úklonu 45° v hl 0 až 25 m v hornině tř. V a VI</t>
  </si>
  <si>
    <t>-123444349</t>
  </si>
  <si>
    <t>"pro kotvení říms" (2+2)*0,16</t>
  </si>
  <si>
    <t>-1453322235</t>
  </si>
  <si>
    <t>-920302673</t>
  </si>
  <si>
    <t>"pod propustkem" 0,8*0,5*(2,4+2,4)</t>
  </si>
  <si>
    <t>274354111</t>
  </si>
  <si>
    <t>Bednění základových konstrukcí pasů, prahů, věnců a ostruh zřízení</t>
  </si>
  <si>
    <t>1191543098</t>
  </si>
  <si>
    <t>"pod propustkem" 0,5*(0,8+2,4)*2*2</t>
  </si>
  <si>
    <t>274354211</t>
  </si>
  <si>
    <t>Bednění základových konstrukcí pasů, prahů, věnců a ostruh odstranění bednění</t>
  </si>
  <si>
    <t>-1582094444</t>
  </si>
  <si>
    <t>317171126</t>
  </si>
  <si>
    <t>Kotvení monolitického betonu římsy do mostovky kotvou do vývrtu</t>
  </si>
  <si>
    <t>-1902840631</t>
  </si>
  <si>
    <t xml:space="preserve">Poznámka k souboru cen:_x000D_
1. Kotvy spřažené se osazují do nosné konstrukce přivařením spodní části kotvy do výztuže mostovky._x000D_
2. Kotvy do vývrtu se osazují vyvrtaného otvoru v betonu mostovky, ukotví se do epoxidové ampule._x000D_
3. Kotvy talířové se zamáčknou do ukládaného betonu mostovky._x000D_
4. V cenách nejsou započteny náklady na kotvy; tyto se oceňují ve specifikaci._x000D_
</t>
  </si>
  <si>
    <t>"příl.02, 04" 2+2</t>
  </si>
  <si>
    <t>54879202</t>
  </si>
  <si>
    <t>kotva do vývrtu pro kotvení mostní  římsy</t>
  </si>
  <si>
    <t>1007941302</t>
  </si>
  <si>
    <t>317321118</t>
  </si>
  <si>
    <t>Římsy ze železového betonu C 30/37</t>
  </si>
  <si>
    <t>-261088758</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</si>
  <si>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</si>
  <si>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"příl.05" (0,22+0,24)/2*0,5*(2,4+2,4)</t>
  </si>
  <si>
    <t>317353121</t>
  </si>
  <si>
    <t>Bednění mostní římsy zřízení všech tvarů</t>
  </si>
  <si>
    <t>1742417369</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</si>
  <si>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</si>
  <si>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"příl.05" (0,22+0,24)/2*0,5*4+(0,1+0,24+0,22)*(2,4+2,4)</t>
  </si>
  <si>
    <t>317353221</t>
  </si>
  <si>
    <t>Bednění mostní římsy odstranění všech tvarů</t>
  </si>
  <si>
    <t>-130067703</t>
  </si>
  <si>
    <t>317361116</t>
  </si>
  <si>
    <t>Výztuž mostních železobetonových říms z betonářské oceli 10 505 (R) nebo BSt 500</t>
  </si>
  <si>
    <t>-125230677</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</si>
  <si>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</si>
  <si>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"předpoklad 160kg oceli na 1m3 betonu" 0,552*0,16</t>
  </si>
  <si>
    <t>2106212927</t>
  </si>
  <si>
    <t>"křídla propustku" 2,0*(1,64+0,81+2,1+0,82)</t>
  </si>
  <si>
    <t>1634628472</t>
  </si>
  <si>
    <t>"křídla propustku" 2*2,0*(1,5+5,5)</t>
  </si>
  <si>
    <t>820556277</t>
  </si>
  <si>
    <t>1064175386</t>
  </si>
  <si>
    <t>"předpoklad 120kg oceli na 1m3 betonu" 10,74*0,12</t>
  </si>
  <si>
    <t>389121111</t>
  </si>
  <si>
    <t>Osazení dílců rámové konstrukce propustků a podchodů hmotnosti jednotlivě do 5 t</t>
  </si>
  <si>
    <t>1725355351</t>
  </si>
  <si>
    <t xml:space="preserve">Poznámka k souboru cen:_x000D_
1. Osazení plastových a ocelových propustků je oceněno v katalogu 822-1 Komunikace pozemní a letiště._x000D_
2. V cenách jsou započteny i náklady na rozměření a vytýčení obrysu rámové konstrukce přesýpaných mostních objektů, uložení dílců na základovou desku jeřábem s rektifikací dílce a montážní spojení do doby zmonolitnění._x000D_
3. V cenách nejsou započteny náklady na:_x000D_
a) dílce rámové konstrukce otevřeného nebo uzavřeného profilu, tyto se oceňují ve specifikaci,_x000D_
b) vnitrostaveništní přesuny dílců, tyto se oceňují souborem cen 992 11-4 . Vodorovné přemístění mostních dílců,_x000D_
c) výztuž doplňkovou spár, výztuž se oceňuje souborem cen 389 36-10 Doplňující výztuž prefabrikovaných konstrukcí,_x000D_
d) betonáž základové desky, tyto se oceňují souborem cen 421 32-11 Mostní železobetonové nosné konstrukce deskové nebo klenbové, trámové, ostatní,_x000D_
e) bednění a betonáž spár dílců, tyto se oceňují souborem cen 389 38-11 Doplňková betonáž malého rozsahu včetně bednění,_x000D_
f) izolaci spár vnějších, izolace se oceňuje souborem cen 931 99-41 Těsnění spáry pásy, profily a tmely,_x000D_
g) hydraulické zasouvání osazeného otevřeného rámu po kolejnici do konečné pozice v otevřené stavební jámě, které je nutno ocenit dle nákladů nutných na požadovanou technologii._x000D_
</t>
  </si>
  <si>
    <t>"příl.02, 03, 04" 6</t>
  </si>
  <si>
    <t>5938345R</t>
  </si>
  <si>
    <t>propust rámová 1,20x1,00x2,00m</t>
  </si>
  <si>
    <t>-2055769735</t>
  </si>
  <si>
    <t>451317112</t>
  </si>
  <si>
    <t>Podklad pod dlažbu z betonu prostého pro prostředí s mrazovými cykly tř. C 25/30 tl. přes 100 do 150 mm</t>
  </si>
  <si>
    <t>-1284971951</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</si>
  <si>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</si>
  <si>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"koryto - příl. 02, 03, 04" 2*7,28+8,55+6,34+6,07+6,14</t>
  </si>
  <si>
    <t>318994240</t>
  </si>
  <si>
    <t>"pod propustkem" 2,70*6,08</t>
  </si>
  <si>
    <t>451576121</t>
  </si>
  <si>
    <t>Podkladní a výplňová vrstva z kameniva tloušťky do 200 mm ze štěrkopísku</t>
  </si>
  <si>
    <t>705931489</t>
  </si>
  <si>
    <t xml:space="preserve">Poznámka k souboru cen:_x000D_
1. V cenách jsou započteny náklady na rozprostření podkladní nebo výplňové vrstvy na podloží, zhutnění podkladní vrstvy na požadovanou tloušťku s urovnáním povrchu vrstvy pod vrtací šablony nebo betonové základové konstrukce, případně dlažby z betonu ve svahu._x000D_
2. V cenách nejsou započteny náklady na zemní práce pro zřízení podkladní vrstvy, zhutnění podloží a odvodnění podkladní vrstvy nebo zřízení čerpací jímky základové konstrukce._x000D_
</t>
  </si>
  <si>
    <t>"pod propustkem" 2,9*6,08+2*1,4*2,4</t>
  </si>
  <si>
    <t>"zásyp uvnitř propustku - příl. 02, 03" 2*0,6*7,08</t>
  </si>
  <si>
    <t>461310312</t>
  </si>
  <si>
    <t>Patka z betonu prostého do rýhy nebo do bednění s provedením dilatačních spár v osové vzdálenosti 2 m a jejich zalitím živičnou zálivkou z betonu pro prostředí s mrazovými cykly tř. C 25/30</t>
  </si>
  <si>
    <t>-64570815</t>
  </si>
  <si>
    <t xml:space="preserve">Poznámka k souboru cen:_x000D_
1. Ceny jsou určeny pro patky úprav podélného zpevnění._x000D_
2. V cenách jsou započteny i náklady na bednění a na zvětšení objemu betonu, způsobené nerovností dna a stěn výkopu._x000D_
</t>
  </si>
  <si>
    <t>"v korytě - příl. 02, 03, 04" 0,5*0,8*(3,08+3,16)</t>
  </si>
  <si>
    <t>457311118</t>
  </si>
  <si>
    <t>Vyrovnávací nebo spádový beton včetně úpravy povrchu C 30/37</t>
  </si>
  <si>
    <t>758435524</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</si>
  <si>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10._x000D_
2. Příplatek za rovinnost povrchu platí pro všechny ceny ukládaného konstrukčního betonu pod celoplošnou izolaci mostovky v požadovaném příčném nebo podélném minimálním sklonu 0,5 %. Rovinnost je daná normou 8 mm pod 2 m lati a třídou 8 přesnosti._x000D_
3. V cenách nejsou započteny náklady na:_x000D_
a) železobetonovou desku nebo spřahující desku ze železobetonu tloušťky přes 100 mm,_x000D_
b) bednění vyrovnávacího a spádového betonu,_x000D_
c) vyrovnávací vrstvy ze sanační reprofilační malty, tyto se oceňují souborem cen 628 63-21 Úprava příčných spár u montovaných mostů,_x000D_
d) dobroušení povrchu na požadovanou třídu 6 přesnosti._x000D_
</t>
  </si>
  <si>
    <t xml:space="preserve">příl. 02, 03, 04 - výměry určeny odměřením a výpočtem z digitálního podkladu" </t>
  </si>
  <si>
    <t>0,084*16,99</t>
  </si>
  <si>
    <t>457311191</t>
  </si>
  <si>
    <t>Vyrovnávací nebo spádový beton včetně úpravy povrchu Příplatek k ceně za rovinnost</t>
  </si>
  <si>
    <t>-2096096452</t>
  </si>
  <si>
    <t>464541111</t>
  </si>
  <si>
    <t>Pohoz dna nebo svahů jakékoliv tloušťky ze štěrkodrtí, z terénu, frakce do 63 mm</t>
  </si>
  <si>
    <t>-909898721</t>
  </si>
  <si>
    <t xml:space="preserve">Poznámka k souboru cen:_x000D_
1. Ceny neplatí pro zpevnění dna nebo svahů drceným kamenivem 63-125 mm prolévaným cementovou maltou s uzavírací vrstvou tl.do 50 mm z betonu, na povrchu uhlazenou; tyto práce se oceňují cenami souboru cen 469 52-1 . Zpevnění drceným kamenivem 63-125 mm prolévaným cementovou maltou._x000D_
2. V cenách jsou započteny i náklady na úpravu jednotlivých kamenů hmotnosti přes 500 kg dodatečným rozpojením na místě uložení._x000D_
3. Objem se stanoví v m3 pohozu._x000D_
</t>
  </si>
  <si>
    <t>"uvnitř propustku v tl.150mm - příl. 02, 03, 04" 0,55*0,15*7,28</t>
  </si>
  <si>
    <t>465513127</t>
  </si>
  <si>
    <t>Dlažba z lomového kamene lomařsky upraveného na cementovou maltu, s vyspárováním cementovou maltou, tl. kamene 200 mm</t>
  </si>
  <si>
    <t>1467774274</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</si>
  <si>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Lože z kameniva._x000D_
3. Plocha se stanoví v m2 rozvinuté lícní plochy dlažby._x000D_
</t>
  </si>
  <si>
    <t>"koryto - příl. 02, 03, 04" 0,55*7,28+8,55+6,34+6,07+6,14</t>
  </si>
  <si>
    <t>597961111</t>
  </si>
  <si>
    <t>Rigol dlážděný do lože z betonu prostého tl. 100 mm, s vyplněním a zatřením spár cementovou maltou z prefabrikátů celkové šířky rigolu do 1030 mm</t>
  </si>
  <si>
    <t>-1046631559</t>
  </si>
  <si>
    <t xml:space="preserve">Poznámka k souboru cen:_x000D_
1. Ceny nelze použít pro dlažby příkopů, které se oceňují cenami souboru cen 594 . . - . . souboru cen 594 . . - . . Dlažba nebo přídlažba._x000D_
2. V cenách nejsou započteny náklady na popř. nutné zemní práce, které se oceňují cenami části A 01 katalogu 800-1 Zemní práce._x000D_
3. Množství měrných jednotek se určuje v m2 rozvinuté plochy rigolu._x000D_
</t>
  </si>
  <si>
    <t>"příl. 02, 03, 04" 18,0</t>
  </si>
  <si>
    <t>931998111</t>
  </si>
  <si>
    <t>Těsnění prostupů izolací mostovky bitumenovým tmelem kotevních prostupů</t>
  </si>
  <si>
    <t>-180771360</t>
  </si>
  <si>
    <t xml:space="preserve">Poznámka k souboru cen:_x000D_
1. V cenách jsou započteny náklady na vyčištění prostoru prostupu, průniku kotvy nebo trubního prostupu odvodnění celoplošnou izolační vrstvou, ruční nanesení pružného tmelu a zatření tmelem za studena na bázi kašovitého bitumenového roztoku zajištujícího dostatečné utěsnění a slučitelnost s vrstvami pokládané vozovky._x000D_
</t>
  </si>
  <si>
    <t>"kotvení říms" 2+2</t>
  </si>
  <si>
    <t>946231111</t>
  </si>
  <si>
    <t>Zavěšené lešení pod bednění mostních říms pracovní a podpěrné s vyložením do 0,90 m montáž</t>
  </si>
  <si>
    <t>-598990756</t>
  </si>
  <si>
    <t xml:space="preserve">Poznámka k souboru cen:_x000D_
1. V ceně -1111 jsou započteny i náklady na použití lešení._x000D_
</t>
  </si>
  <si>
    <t>"příl.02, 04" 2*2,4</t>
  </si>
  <si>
    <t>946231121</t>
  </si>
  <si>
    <t>Zavěšené lešení pod bednění mostních říms pracovní a podpěrné s vyložením do 0,90 m demontáž</t>
  </si>
  <si>
    <t>851020791</t>
  </si>
  <si>
    <t>998214111</t>
  </si>
  <si>
    <t>Přesun hmot pro mosty montované z dílců železobetonových nebo předpjatých vodorovná dopravní vzdálenost do 100 m výška mostu do 20 m</t>
  </si>
  <si>
    <t>660391586</t>
  </si>
  <si>
    <t xml:space="preserve">Poznámka k souboru cen:_x000D_
1. Počet měrných jednotek se stanoví jako součet všech hmotností na objektu, včetně hmotnosti prefabrikátů oceňovaných ve specifikaci, přestože se jejich vodorovné přemístění oceňuje samostatně cenami souboru cen 922 11-4 . Vodorovné přemístění mostních dílců._x000D_
</t>
  </si>
  <si>
    <t>998214191</t>
  </si>
  <si>
    <t>Přesun hmot pro mosty montované z dílců železobetonových nebo předpjatých Příplatek k ceně za zvětšený přesun přes vymezenou největší dopravní vzdálenost do 1000 m</t>
  </si>
  <si>
    <t>964980793</t>
  </si>
  <si>
    <t>-2005904772</t>
  </si>
  <si>
    <t>"rub křídel propustku" 2,0*(1,5+5,0)</t>
  </si>
  <si>
    <t>446488476</t>
  </si>
  <si>
    <t>13,0*0,00034"t/m2"</t>
  </si>
  <si>
    <t>-74767281</t>
  </si>
  <si>
    <t>"rub křídel propustku" 2,0*(1,5+5,0)*2"vrstvy"</t>
  </si>
  <si>
    <t>-1451262528</t>
  </si>
  <si>
    <t>26,0*0,00041"t/m2"</t>
  </si>
  <si>
    <t>711132101</t>
  </si>
  <si>
    <t>Provedení izolace proti zemní vlhkosti pásy na sucho AIP nebo tkaniny na ploše svislé S</t>
  </si>
  <si>
    <t>1921563427</t>
  </si>
  <si>
    <t xml:space="preserve">Poznámka k souboru cen:_x000D_
1. Izolace plochy jednotlivě do 10 m2 se oceňují skladebně cenou příslušné izolace a cenou 711 19-9096 Příplatek za plochu do 10 m2._x000D_
</t>
  </si>
  <si>
    <t>"ochrana izolace rubu propustku" 1,59*(7,08+7,08)</t>
  </si>
  <si>
    <t>69311085</t>
  </si>
  <si>
    <t>geotextilie netkaná separační, ochranná, filtrační, drenážní PP 800g/m2</t>
  </si>
  <si>
    <t>199929232</t>
  </si>
  <si>
    <t>22,514*1,221 'Přepočtené koeficientem množství</t>
  </si>
  <si>
    <t>711142559</t>
  </si>
  <si>
    <t>Provedení izolace proti zemní vlhkosti pásy přitavením NAIP na ploše svislé S</t>
  </si>
  <si>
    <t>-107741690</t>
  </si>
  <si>
    <t xml:space="preserve">Poznámka k souboru cen:_x000D_
1. Izolace plochy jednotlivě do 10 m2 se oceňují skladebně cenou příslušné izolace a cenou 711 19-9097 Příplatek za plochu do 10 m2._x000D_
</t>
  </si>
  <si>
    <t>"rub propustku" 1,59*(7,08+7,08)</t>
  </si>
  <si>
    <t>62855015</t>
  </si>
  <si>
    <t>pás asfaltový natavitelný modifikovaný SBS tl 5,0mm pro dopravní stavby s vložkou ze polyesterové rohože a hrubozrnným břidličným posypem na horním povrchu</t>
  </si>
  <si>
    <t>1763229453</t>
  </si>
  <si>
    <t>711321132</t>
  </si>
  <si>
    <t>Provedení izolace mostovek natěradly a tmely za horka nátěrem asfaltem modifikovaným</t>
  </si>
  <si>
    <t>-437085639</t>
  </si>
  <si>
    <t>"ochrana izolace asfaltovým pásem pod římsami" 2*0,55*2,4</t>
  </si>
  <si>
    <t>11163155</t>
  </si>
  <si>
    <t>lak hydroizolační z modifikovaného asfaltu</t>
  </si>
  <si>
    <t>1318773423</t>
  </si>
  <si>
    <t>2,64*0,00158</t>
  </si>
  <si>
    <t>711331382</t>
  </si>
  <si>
    <t>Provedení izolace mostovek pásy na sucho AIP nebo tkaniny</t>
  </si>
  <si>
    <t>1653926442</t>
  </si>
  <si>
    <t>"ochrana izolace geotextílií pod vozovkou" 16,99</t>
  </si>
  <si>
    <t>62856013</t>
  </si>
  <si>
    <t>pás asfaltový natavitelný modifikovaný tl 4,2mm mikroventilační s vložkou ze hliníkové fólie, hliníkové fólie s textilií a spalitelnou PE fólií nebo jemnozrnným min. posypem na horním povrchu</t>
  </si>
  <si>
    <t>-748776776</t>
  </si>
  <si>
    <t>2,64*1,221 'Přepočtené koeficientem množství</t>
  </si>
  <si>
    <t>698258159</t>
  </si>
  <si>
    <t>16,99*1,1655 'Přepočtené koeficientem množství</t>
  </si>
  <si>
    <t>711341564</t>
  </si>
  <si>
    <t>Provedení izolace mostovek pásy přitavením NAIP</t>
  </si>
  <si>
    <t>1292554293</t>
  </si>
  <si>
    <t>"příl. 02, 03, 04 - výměry určeny odměřením a výpočtem z digitálního podkladu" 16,99</t>
  </si>
  <si>
    <t>1456097727</t>
  </si>
  <si>
    <t>711381021</t>
  </si>
  <si>
    <t>Provedení izolace mostovek pryskyřicemi na železničních mostech nátěrem penetračním</t>
  </si>
  <si>
    <t>299893774</t>
  </si>
  <si>
    <t>"základní nátěr pryskyřicí pečeticí vrstvy" 16,99</t>
  </si>
  <si>
    <t>"uzavírací nátěr pryskyřicí pečeticí vrstvy" 16,99</t>
  </si>
  <si>
    <t>23521580</t>
  </si>
  <si>
    <t>pryskyřice epoxidová penetrační bezrozpouštědlová</t>
  </si>
  <si>
    <t>1988252450</t>
  </si>
  <si>
    <t>"základní nátěr pryskyřicí pečeticí vrstvy" 16,99*0,6"kg/m2"</t>
  </si>
  <si>
    <t>"uzavírací nátěr pryskyřicí pečeticí vrstvy" 16,99*0,6"kg/m2"</t>
  </si>
  <si>
    <t>20,388*0,0945 'Přepočtené koeficientem množství</t>
  </si>
  <si>
    <t>1102143974</t>
  </si>
  <si>
    <t>VON - Vedlejší a ostatní náklady</t>
  </si>
  <si>
    <t xml:space="preserve">    VRN1 - Průzkumné, geodetické a projektové práce</t>
  </si>
  <si>
    <t xml:space="preserve">    VRN2 - Příprava staveniště</t>
  </si>
  <si>
    <t xml:space="preserve">    VRN4 - Inženýrská činnost</t>
  </si>
  <si>
    <t>VRN1</t>
  </si>
  <si>
    <t>Průzkumné, geodetické a projektové práce</t>
  </si>
  <si>
    <t>011214000</t>
  </si>
  <si>
    <t>Botanický a zoologický průzkum - průzkum vzácných a ohrožených živočichů</t>
  </si>
  <si>
    <t>Kč</t>
  </si>
  <si>
    <t>-1485778517</t>
  </si>
  <si>
    <t>011303000</t>
  </si>
  <si>
    <t>Archeologická činnost - archeologický dohled</t>
  </si>
  <si>
    <t>1669963063</t>
  </si>
  <si>
    <t>012103000</t>
  </si>
  <si>
    <t>Geodetické práce před výstavbou - vytyčení sítí, objektů a hranic PUPFL</t>
  </si>
  <si>
    <t>2110628678</t>
  </si>
  <si>
    <t>012203000</t>
  </si>
  <si>
    <t>Geodetické práce při provádění stavby</t>
  </si>
  <si>
    <t>28712892</t>
  </si>
  <si>
    <t>Poznámka k položce:_x000D_
Vytyčování jednotlivých konstrukčních částí objektů._x000D_
Měření jednotlivých dokončených konstrukčních částí před pokračováním prací.</t>
  </si>
  <si>
    <t>012303000</t>
  </si>
  <si>
    <t>Geodetické práce po výstavbě - Zaměření skutečného provedení stavby</t>
  </si>
  <si>
    <t>-1366058130</t>
  </si>
  <si>
    <t>012303001</t>
  </si>
  <si>
    <t>Geodetické práce po výstavbě - Geometrický plán pro změny parcel i věcná břemena.</t>
  </si>
  <si>
    <t>1903366434</t>
  </si>
  <si>
    <t>013244000</t>
  </si>
  <si>
    <t>Dokumentace pro provádění stavby - realizační dokumentace zhotovitele</t>
  </si>
  <si>
    <t>-877947211</t>
  </si>
  <si>
    <t>013254000</t>
  </si>
  <si>
    <t>Dokumentace skutečného provedení stavby</t>
  </si>
  <si>
    <t>-2102678550</t>
  </si>
  <si>
    <t>013274000</t>
  </si>
  <si>
    <t>Pasportizace objektu před započetím prací</t>
  </si>
  <si>
    <t>-1063261958</t>
  </si>
  <si>
    <t>013284000</t>
  </si>
  <si>
    <t>Pasportizace objektu po provedení prací</t>
  </si>
  <si>
    <t>955538483</t>
  </si>
  <si>
    <t>013294000</t>
  </si>
  <si>
    <t>Ostatní dokumentace - mostní list</t>
  </si>
  <si>
    <t>375348560</t>
  </si>
  <si>
    <t xml:space="preserve">Mostní list podle ČSN 73 6220 Evidence mostních objektů pozemních komunikací vč stanovení Zatížitelnost mostu podle ČSN 73 6222 Zatížitelnost mostů </t>
  </si>
  <si>
    <t>"pozemních komunikací" 1</t>
  </si>
  <si>
    <t>013294001</t>
  </si>
  <si>
    <t>Ostatní dokumentace - evidenční list propustku</t>
  </si>
  <si>
    <t>-1846153994</t>
  </si>
  <si>
    <t>"Evidenční list pro propustek podle ČSN 73 6220 Evidence mostních objektů pozemních komunikací" 1</t>
  </si>
  <si>
    <t>VRN2</t>
  </si>
  <si>
    <t>Příprava staveniště</t>
  </si>
  <si>
    <t>021203000</t>
  </si>
  <si>
    <t>Stěhování přírodních hodnot - odchyt vzácných a ohrožených živočichů a odvoz na vhodný biotop</t>
  </si>
  <si>
    <t>376830556</t>
  </si>
  <si>
    <t>030001000</t>
  </si>
  <si>
    <t>Zařízení staveniště - zřízení a provoz zařízení staveniště</t>
  </si>
  <si>
    <t>1266283270</t>
  </si>
  <si>
    <t xml:space="preserve">Poznámka k položce:_x000D_
Přípravné práce pro zařízení staveniště._x000D_
Vybudování zařízení staveniště pro celou stavbu._x000D_
Vybavení staveniště._x000D_
Připojení a spotřeba energií zařízení staveniště._x000D_
Zabezpečení staveniště pro haváriím a povodním vč havarijního a povodňového plánu._x000D_
Označení a zabezpečení staveniště proti vstupu nepovolaných osob._x000D_
Pronájmy ploch, objektů._x000D_
Zajišťování provozu a údržby zařízení staveniště včetně společných sociálních a provozních objektů._x000D_
</t>
  </si>
  <si>
    <t>030001001</t>
  </si>
  <si>
    <t>Zařízení staveniště - zrušení zařízení staveniště</t>
  </si>
  <si>
    <t>-825474256</t>
  </si>
  <si>
    <t>Poznámka k položce:_x000D_
Zrušení zařízení staveniště a uvedení ploch dotčených stavbou do původního stavu.</t>
  </si>
  <si>
    <t>034503000</t>
  </si>
  <si>
    <t>Informační tabule na staveništi s údaji o stavbě, objednateli, zhotoviteli a termínech stavby</t>
  </si>
  <si>
    <t>791885079</t>
  </si>
  <si>
    <t>VRN4</t>
  </si>
  <si>
    <t>Inženýrská činnost</t>
  </si>
  <si>
    <t>041903000</t>
  </si>
  <si>
    <t>Dozor jiné osoby - bilogický dozor po celou dobu stavby</t>
  </si>
  <si>
    <t>-817455426</t>
  </si>
  <si>
    <t>042903000</t>
  </si>
  <si>
    <t>Ostatní posudky - hlavní prohlídka mostu</t>
  </si>
  <si>
    <t>297845257</t>
  </si>
  <si>
    <t>"Hlavní prohlídka mostu podle ČSN 73 6221 Prohlídky mostů pozemních komunikací" 1</t>
  </si>
  <si>
    <t xml:space="preserve">Ve  dvou fázích </t>
  </si>
  <si>
    <t xml:space="preserve">1. pro uvedení mostu do užívání, </t>
  </si>
  <si>
    <t xml:space="preserve">2. pro předání mostu správci a kolaudaci </t>
  </si>
  <si>
    <t>043194000</t>
  </si>
  <si>
    <t>Ostatní zkoušky - zkoušky materiálů prováděné nezávislou zkušebnou</t>
  </si>
  <si>
    <t>-1265900990</t>
  </si>
  <si>
    <t>043194001</t>
  </si>
  <si>
    <t>Ostatní zkoušky - zkoušky konstrkcí prováděné nezávislou zkušebnou</t>
  </si>
  <si>
    <t>1103700350</t>
  </si>
  <si>
    <t>045203000</t>
  </si>
  <si>
    <t>Kompletační činnost zhotovitele</t>
  </si>
  <si>
    <t>-830169137</t>
  </si>
  <si>
    <t>Poznámka k položce:_x000D_
Poskytování podkladů a konzultací při zpracování projektu stavby pokud je objednatelem požadováno._x000D_
Převzetí staveniště pro stavební část i pro ZS a předání jeho částí jednotlivým zhotovitelům._x000D_
Zpracování povodňového a havarijního plánu pro staveniště._x000D_
Koordinace postupu prací prováděných jednotlivými zhotoviteli na podkladě projektu včetně jejich věcné i cenové kontroly a přejímky a zajišťování všech opatření nezbytných k plnění dílčích termínů dodávek._x000D_
Dokladová část dodavatele stavby včetně Zprávy zhotovitele o jakosti stavebních prací na pozemních komunikacích._x000D_
Kniha průběžné evidence odpadů, doklady o likvidaci odpadů._x000D_
Fotodokumentace průběhu stavby._x000D_
Účast na kolaudaci a předání stavby do užívání._x000D_
Účast na vyhodnocovacím řízení pokud je objednatelem požadováno._x000D_
Náklady na případné schvalovací řízení, poplatky, daně, pojištění.</t>
  </si>
  <si>
    <t>072103001</t>
  </si>
  <si>
    <t>Projednání DIO a zajištění DIR komunikace II.a III. třídy</t>
  </si>
  <si>
    <t>-1911096167</t>
  </si>
  <si>
    <t>Poznámka k položce:_x000D_
Projednání a odsouhlasení návrhu trvalého dopravního značení s dotčenými orgány a organizacemi, žádost o stanovení trvalého dopravního značení na silničním správním úřadu.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</si>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</sst>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4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6" xfId="0" applyNumberFormat="1" applyFont="1" applyBorder="1" applyAlignment="1">
      <alignment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7"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3"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6" fillId="0" borderId="23" xfId="0" applyFont="1" applyBorder="1" applyAlignment="1" applyProtection="1">
      <alignment horizontal="center" vertical="center"/>
      <protection locked="0"/>
    </xf>
    <xf numFmtId="49" fontId="36" fillId="0" borderId="23" xfId="0" applyNumberFormat="1" applyFont="1" applyBorder="1" applyAlignment="1" applyProtection="1">
      <alignment horizontal="left" vertical="center" wrapText="1"/>
      <protection locked="0"/>
    </xf>
    <xf numFmtId="0" fontId="36" fillId="0" borderId="23" xfId="0" applyFont="1" applyBorder="1" applyAlignment="1" applyProtection="1">
      <alignment horizontal="left" vertical="center" wrapText="1"/>
      <protection locked="0"/>
    </xf>
    <xf numFmtId="0" fontId="36" fillId="0" borderId="23" xfId="0" applyFont="1" applyBorder="1" applyAlignment="1" applyProtection="1">
      <alignment horizontal="center" vertical="center" wrapText="1"/>
      <protection locked="0"/>
    </xf>
    <xf numFmtId="167" fontId="36" fillId="0" borderId="23" xfId="0" applyNumberFormat="1" applyFont="1" applyBorder="1" applyAlignment="1" applyProtection="1">
      <alignment vertical="center"/>
      <protection locked="0"/>
    </xf>
    <xf numFmtId="4" fontId="36" fillId="3"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protection locked="0"/>
    </xf>
    <xf numFmtId="0" fontId="37" fillId="0" borderId="4" xfId="0" applyFont="1" applyBorder="1" applyAlignment="1">
      <alignment vertical="center"/>
    </xf>
    <xf numFmtId="0" fontId="36" fillId="3" borderId="15"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22" fillId="3"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0" fontId="0" fillId="0" borderId="21" xfId="0" applyFont="1" applyBorder="1" applyAlignment="1">
      <alignment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0" fillId="0" borderId="20" xfId="0" applyFont="1" applyBorder="1" applyAlignment="1">
      <alignment vertical="center"/>
    </xf>
    <xf numFmtId="0" fontId="0" fillId="0" borderId="21" xfId="0" applyBorder="1" applyAlignment="1">
      <alignment vertical="center"/>
    </xf>
    <xf numFmtId="0" fontId="0" fillId="0" borderId="22" xfId="0"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1" fillId="5" borderId="8" xfId="0" applyFont="1" applyFill="1" applyBorder="1" applyAlignment="1">
      <alignment horizontal="right" vertical="center"/>
    </xf>
    <xf numFmtId="0" fontId="21" fillId="5" borderId="8" xfId="0" applyFont="1" applyFill="1" applyBorder="1" applyAlignment="1">
      <alignment horizontal="center" vertical="center"/>
    </xf>
    <xf numFmtId="4" fontId="26" fillId="0" borderId="0" xfId="0" applyNumberFormat="1" applyFont="1" applyAlignment="1">
      <alignment horizontal="right" vertical="center"/>
    </xf>
    <xf numFmtId="0" fontId="26" fillId="0" borderId="0" xfId="0" applyFont="1" applyAlignment="1">
      <alignment vertical="center"/>
    </xf>
    <xf numFmtId="4" fontId="26" fillId="0" borderId="0" xfId="0" applyNumberFormat="1" applyFont="1" applyAlignment="1">
      <alignment vertical="center"/>
    </xf>
    <xf numFmtId="0" fontId="25"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0" fontId="29"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8" xfId="0" applyNumberFormat="1" applyFont="1" applyFill="1" applyBorder="1" applyAlignment="1">
      <alignment vertical="center"/>
    </xf>
    <xf numFmtId="0" fontId="0" fillId="4" borderId="8" xfId="0" applyFont="1" applyFill="1" applyBorder="1" applyAlignment="1">
      <alignment vertical="center"/>
    </xf>
    <xf numFmtId="0" fontId="0" fillId="4" borderId="9" xfId="0" applyFont="1" applyFill="1" applyBorder="1" applyAlignment="1">
      <alignment vertical="center"/>
    </xf>
    <xf numFmtId="0" fontId="4" fillId="4" borderId="8" xfId="0" applyFont="1" applyFill="1" applyBorder="1" applyAlignment="1">
      <alignment horizontal="left" vertical="center"/>
    </xf>
    <xf numFmtId="0" fontId="13"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2"/>
  <sheetViews>
    <sheetView showGridLines="0"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28" t="s">
        <v>6</v>
      </c>
      <c r="AS2" s="313"/>
      <c r="AT2" s="313"/>
      <c r="AU2" s="313"/>
      <c r="AV2" s="313"/>
      <c r="AW2" s="313"/>
      <c r="AX2" s="313"/>
      <c r="AY2" s="313"/>
      <c r="AZ2" s="313"/>
      <c r="BA2" s="313"/>
      <c r="BB2" s="313"/>
      <c r="BC2" s="313"/>
      <c r="BD2" s="313"/>
      <c r="BE2" s="313"/>
      <c r="BS2" s="18" t="s">
        <v>7</v>
      </c>
      <c r="BT2" s="18" t="s">
        <v>8</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pans="1:74" s="1" customFormat="1" ht="24.95" customHeight="1">
      <c r="B4" s="21"/>
      <c r="D4" s="22" t="s">
        <v>10</v>
      </c>
      <c r="AR4" s="21"/>
      <c r="AS4" s="23" t="s">
        <v>11</v>
      </c>
      <c r="BE4" s="24" t="s">
        <v>12</v>
      </c>
      <c r="BS4" s="18" t="s">
        <v>13</v>
      </c>
    </row>
    <row r="5" spans="1:74" s="1" customFormat="1" ht="12" customHeight="1">
      <c r="B5" s="21"/>
      <c r="D5" s="25" t="s">
        <v>14</v>
      </c>
      <c r="K5" s="312" t="s">
        <v>15</v>
      </c>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R5" s="21"/>
      <c r="BE5" s="309" t="s">
        <v>16</v>
      </c>
      <c r="BS5" s="18" t="s">
        <v>7</v>
      </c>
    </row>
    <row r="6" spans="1:74" s="1" customFormat="1" ht="36.950000000000003" customHeight="1">
      <c r="B6" s="21"/>
      <c r="D6" s="27" t="s">
        <v>17</v>
      </c>
      <c r="K6" s="314" t="s">
        <v>18</v>
      </c>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c r="AL6" s="313"/>
      <c r="AM6" s="313"/>
      <c r="AN6" s="313"/>
      <c r="AO6" s="313"/>
      <c r="AR6" s="21"/>
      <c r="BE6" s="310"/>
      <c r="BS6" s="18" t="s">
        <v>7</v>
      </c>
    </row>
    <row r="7" spans="1:74" s="1" customFormat="1" ht="12" customHeight="1">
      <c r="B7" s="21"/>
      <c r="D7" s="28" t="s">
        <v>19</v>
      </c>
      <c r="K7" s="26" t="s">
        <v>3</v>
      </c>
      <c r="AK7" s="28" t="s">
        <v>20</v>
      </c>
      <c r="AN7" s="26" t="s">
        <v>3</v>
      </c>
      <c r="AR7" s="21"/>
      <c r="BE7" s="310"/>
      <c r="BS7" s="18" t="s">
        <v>7</v>
      </c>
    </row>
    <row r="8" spans="1:74" s="1" customFormat="1" ht="12" customHeight="1">
      <c r="B8" s="21"/>
      <c r="D8" s="28" t="s">
        <v>21</v>
      </c>
      <c r="K8" s="26" t="s">
        <v>22</v>
      </c>
      <c r="AK8" s="28" t="s">
        <v>23</v>
      </c>
      <c r="AN8" s="29" t="s">
        <v>24</v>
      </c>
      <c r="AR8" s="21"/>
      <c r="BE8" s="310"/>
      <c r="BS8" s="18" t="s">
        <v>7</v>
      </c>
    </row>
    <row r="9" spans="1:74" s="1" customFormat="1" ht="14.45" customHeight="1">
      <c r="B9" s="21"/>
      <c r="AR9" s="21"/>
      <c r="BE9" s="310"/>
      <c r="BS9" s="18" t="s">
        <v>7</v>
      </c>
    </row>
    <row r="10" spans="1:74" s="1" customFormat="1" ht="12" customHeight="1">
      <c r="B10" s="21"/>
      <c r="D10" s="28" t="s">
        <v>25</v>
      </c>
      <c r="AK10" s="28" t="s">
        <v>26</v>
      </c>
      <c r="AN10" s="26" t="s">
        <v>27</v>
      </c>
      <c r="AR10" s="21"/>
      <c r="BE10" s="310"/>
      <c r="BS10" s="18" t="s">
        <v>7</v>
      </c>
    </row>
    <row r="11" spans="1:74" s="1" customFormat="1" ht="18.399999999999999" customHeight="1">
      <c r="B11" s="21"/>
      <c r="E11" s="26" t="s">
        <v>28</v>
      </c>
      <c r="AK11" s="28" t="s">
        <v>29</v>
      </c>
      <c r="AN11" s="26" t="s">
        <v>30</v>
      </c>
      <c r="AR11" s="21"/>
      <c r="BE11" s="310"/>
      <c r="BS11" s="18" t="s">
        <v>7</v>
      </c>
    </row>
    <row r="12" spans="1:74" s="1" customFormat="1" ht="6.95" customHeight="1">
      <c r="B12" s="21"/>
      <c r="AR12" s="21"/>
      <c r="BE12" s="310"/>
      <c r="BS12" s="18" t="s">
        <v>7</v>
      </c>
    </row>
    <row r="13" spans="1:74" s="1" customFormat="1" ht="12" customHeight="1">
      <c r="B13" s="21"/>
      <c r="D13" s="28" t="s">
        <v>31</v>
      </c>
      <c r="AK13" s="28" t="s">
        <v>26</v>
      </c>
      <c r="AN13" s="30" t="s">
        <v>32</v>
      </c>
      <c r="AR13" s="21"/>
      <c r="BE13" s="310"/>
      <c r="BS13" s="18" t="s">
        <v>7</v>
      </c>
    </row>
    <row r="14" spans="1:74" ht="12.75">
      <c r="B14" s="21"/>
      <c r="E14" s="315" t="s">
        <v>32</v>
      </c>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28" t="s">
        <v>29</v>
      </c>
      <c r="AN14" s="30" t="s">
        <v>32</v>
      </c>
      <c r="AR14" s="21"/>
      <c r="BE14" s="310"/>
      <c r="BS14" s="18" t="s">
        <v>7</v>
      </c>
    </row>
    <row r="15" spans="1:74" s="1" customFormat="1" ht="6.95" customHeight="1">
      <c r="B15" s="21"/>
      <c r="AR15" s="21"/>
      <c r="BE15" s="310"/>
      <c r="BS15" s="18" t="s">
        <v>4</v>
      </c>
    </row>
    <row r="16" spans="1:74" s="1" customFormat="1" ht="12" customHeight="1">
      <c r="B16" s="21"/>
      <c r="D16" s="28" t="s">
        <v>33</v>
      </c>
      <c r="AK16" s="28" t="s">
        <v>26</v>
      </c>
      <c r="AN16" s="26" t="s">
        <v>34</v>
      </c>
      <c r="AR16" s="21"/>
      <c r="BE16" s="310"/>
      <c r="BS16" s="18" t="s">
        <v>4</v>
      </c>
    </row>
    <row r="17" spans="1:71" s="1" customFormat="1" ht="18.399999999999999" customHeight="1">
      <c r="B17" s="21"/>
      <c r="E17" s="26" t="s">
        <v>35</v>
      </c>
      <c r="AK17" s="28" t="s">
        <v>29</v>
      </c>
      <c r="AN17" s="26" t="s">
        <v>36</v>
      </c>
      <c r="AR17" s="21"/>
      <c r="BE17" s="310"/>
      <c r="BS17" s="18" t="s">
        <v>37</v>
      </c>
    </row>
    <row r="18" spans="1:71" s="1" customFormat="1" ht="6.95" customHeight="1">
      <c r="B18" s="21"/>
      <c r="AR18" s="21"/>
      <c r="BE18" s="310"/>
      <c r="BS18" s="18" t="s">
        <v>7</v>
      </c>
    </row>
    <row r="19" spans="1:71" s="1" customFormat="1" ht="12" customHeight="1">
      <c r="B19" s="21"/>
      <c r="D19" s="28" t="s">
        <v>38</v>
      </c>
      <c r="AK19" s="28" t="s">
        <v>26</v>
      </c>
      <c r="AN19" s="26" t="s">
        <v>39</v>
      </c>
      <c r="AR19" s="21"/>
      <c r="BE19" s="310"/>
      <c r="BS19" s="18" t="s">
        <v>7</v>
      </c>
    </row>
    <row r="20" spans="1:71" s="1" customFormat="1" ht="18.399999999999999" customHeight="1">
      <c r="B20" s="21"/>
      <c r="E20" s="26" t="s">
        <v>40</v>
      </c>
      <c r="AK20" s="28" t="s">
        <v>29</v>
      </c>
      <c r="AN20" s="26" t="s">
        <v>3</v>
      </c>
      <c r="AR20" s="21"/>
      <c r="BE20" s="310"/>
      <c r="BS20" s="18" t="s">
        <v>4</v>
      </c>
    </row>
    <row r="21" spans="1:71" s="1" customFormat="1" ht="6.95" customHeight="1">
      <c r="B21" s="21"/>
      <c r="AR21" s="21"/>
      <c r="BE21" s="310"/>
    </row>
    <row r="22" spans="1:71" s="1" customFormat="1" ht="12" customHeight="1">
      <c r="B22" s="21"/>
      <c r="D22" s="28" t="s">
        <v>41</v>
      </c>
      <c r="AR22" s="21"/>
      <c r="BE22" s="310"/>
    </row>
    <row r="23" spans="1:71" s="1" customFormat="1" ht="47.25" customHeight="1">
      <c r="B23" s="21"/>
      <c r="E23" s="317" t="s">
        <v>42</v>
      </c>
      <c r="F23" s="317"/>
      <c r="G23" s="317"/>
      <c r="H23" s="317"/>
      <c r="I23" s="317"/>
      <c r="J23" s="317"/>
      <c r="K23" s="317"/>
      <c r="L23" s="317"/>
      <c r="M23" s="317"/>
      <c r="N23" s="317"/>
      <c r="O23" s="317"/>
      <c r="P23" s="317"/>
      <c r="Q23" s="317"/>
      <c r="R23" s="317"/>
      <c r="S23" s="317"/>
      <c r="T23" s="317"/>
      <c r="U23" s="317"/>
      <c r="V23" s="317"/>
      <c r="W23" s="317"/>
      <c r="X23" s="317"/>
      <c r="Y23" s="317"/>
      <c r="Z23" s="317"/>
      <c r="AA23" s="317"/>
      <c r="AB23" s="317"/>
      <c r="AC23" s="317"/>
      <c r="AD23" s="317"/>
      <c r="AE23" s="317"/>
      <c r="AF23" s="317"/>
      <c r="AG23" s="317"/>
      <c r="AH23" s="317"/>
      <c r="AI23" s="317"/>
      <c r="AJ23" s="317"/>
      <c r="AK23" s="317"/>
      <c r="AL23" s="317"/>
      <c r="AM23" s="317"/>
      <c r="AN23" s="317"/>
      <c r="AR23" s="21"/>
      <c r="BE23" s="310"/>
    </row>
    <row r="24" spans="1:71" s="1" customFormat="1" ht="6.95" customHeight="1">
      <c r="B24" s="21"/>
      <c r="AR24" s="21"/>
      <c r="BE24" s="310"/>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310"/>
    </row>
    <row r="26" spans="1:71" s="2" customFormat="1" ht="25.9" customHeight="1">
      <c r="A26" s="33"/>
      <c r="B26" s="34"/>
      <c r="C26" s="33"/>
      <c r="D26" s="35" t="s">
        <v>43</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18">
        <f>ROUND(AG54,2)</f>
        <v>0</v>
      </c>
      <c r="AL26" s="319"/>
      <c r="AM26" s="319"/>
      <c r="AN26" s="319"/>
      <c r="AO26" s="319"/>
      <c r="AP26" s="33"/>
      <c r="AQ26" s="33"/>
      <c r="AR26" s="34"/>
      <c r="BE26" s="310"/>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310"/>
    </row>
    <row r="28" spans="1:71" s="2" customFormat="1" ht="12.75">
      <c r="A28" s="33"/>
      <c r="B28" s="34"/>
      <c r="C28" s="33"/>
      <c r="D28" s="33"/>
      <c r="E28" s="33"/>
      <c r="F28" s="33"/>
      <c r="G28" s="33"/>
      <c r="H28" s="33"/>
      <c r="I28" s="33"/>
      <c r="J28" s="33"/>
      <c r="K28" s="33"/>
      <c r="L28" s="320" t="s">
        <v>44</v>
      </c>
      <c r="M28" s="320"/>
      <c r="N28" s="320"/>
      <c r="O28" s="320"/>
      <c r="P28" s="320"/>
      <c r="Q28" s="33"/>
      <c r="R28" s="33"/>
      <c r="S28" s="33"/>
      <c r="T28" s="33"/>
      <c r="U28" s="33"/>
      <c r="V28" s="33"/>
      <c r="W28" s="320" t="s">
        <v>45</v>
      </c>
      <c r="X28" s="320"/>
      <c r="Y28" s="320"/>
      <c r="Z28" s="320"/>
      <c r="AA28" s="320"/>
      <c r="AB28" s="320"/>
      <c r="AC28" s="320"/>
      <c r="AD28" s="320"/>
      <c r="AE28" s="320"/>
      <c r="AF28" s="33"/>
      <c r="AG28" s="33"/>
      <c r="AH28" s="33"/>
      <c r="AI28" s="33"/>
      <c r="AJ28" s="33"/>
      <c r="AK28" s="320" t="s">
        <v>46</v>
      </c>
      <c r="AL28" s="320"/>
      <c r="AM28" s="320"/>
      <c r="AN28" s="320"/>
      <c r="AO28" s="320"/>
      <c r="AP28" s="33"/>
      <c r="AQ28" s="33"/>
      <c r="AR28" s="34"/>
      <c r="BE28" s="310"/>
    </row>
    <row r="29" spans="1:71" s="3" customFormat="1" ht="14.45" customHeight="1">
      <c r="B29" s="38"/>
      <c r="D29" s="28" t="s">
        <v>47</v>
      </c>
      <c r="F29" s="28" t="s">
        <v>48</v>
      </c>
      <c r="L29" s="323">
        <v>0.21</v>
      </c>
      <c r="M29" s="322"/>
      <c r="N29" s="322"/>
      <c r="O29" s="322"/>
      <c r="P29" s="322"/>
      <c r="W29" s="321">
        <f>ROUND(AZ54, 2)</f>
        <v>0</v>
      </c>
      <c r="X29" s="322"/>
      <c r="Y29" s="322"/>
      <c r="Z29" s="322"/>
      <c r="AA29" s="322"/>
      <c r="AB29" s="322"/>
      <c r="AC29" s="322"/>
      <c r="AD29" s="322"/>
      <c r="AE29" s="322"/>
      <c r="AK29" s="321">
        <f>ROUND(AV54, 2)</f>
        <v>0</v>
      </c>
      <c r="AL29" s="322"/>
      <c r="AM29" s="322"/>
      <c r="AN29" s="322"/>
      <c r="AO29" s="322"/>
      <c r="AR29" s="38"/>
      <c r="BE29" s="311"/>
    </row>
    <row r="30" spans="1:71" s="3" customFormat="1" ht="14.45" customHeight="1">
      <c r="B30" s="38"/>
      <c r="F30" s="28" t="s">
        <v>49</v>
      </c>
      <c r="L30" s="323">
        <v>0.15</v>
      </c>
      <c r="M30" s="322"/>
      <c r="N30" s="322"/>
      <c r="O30" s="322"/>
      <c r="P30" s="322"/>
      <c r="W30" s="321">
        <f>ROUND(BA54, 2)</f>
        <v>0</v>
      </c>
      <c r="X30" s="322"/>
      <c r="Y30" s="322"/>
      <c r="Z30" s="322"/>
      <c r="AA30" s="322"/>
      <c r="AB30" s="322"/>
      <c r="AC30" s="322"/>
      <c r="AD30" s="322"/>
      <c r="AE30" s="322"/>
      <c r="AK30" s="321">
        <f>ROUND(AW54, 2)</f>
        <v>0</v>
      </c>
      <c r="AL30" s="322"/>
      <c r="AM30" s="322"/>
      <c r="AN30" s="322"/>
      <c r="AO30" s="322"/>
      <c r="AR30" s="38"/>
      <c r="BE30" s="311"/>
    </row>
    <row r="31" spans="1:71" s="3" customFormat="1" ht="14.45" hidden="1" customHeight="1">
      <c r="B31" s="38"/>
      <c r="F31" s="28" t="s">
        <v>50</v>
      </c>
      <c r="L31" s="323">
        <v>0.21</v>
      </c>
      <c r="M31" s="322"/>
      <c r="N31" s="322"/>
      <c r="O31" s="322"/>
      <c r="P31" s="322"/>
      <c r="W31" s="321">
        <f>ROUND(BB54, 2)</f>
        <v>0</v>
      </c>
      <c r="X31" s="322"/>
      <c r="Y31" s="322"/>
      <c r="Z31" s="322"/>
      <c r="AA31" s="322"/>
      <c r="AB31" s="322"/>
      <c r="AC31" s="322"/>
      <c r="AD31" s="322"/>
      <c r="AE31" s="322"/>
      <c r="AK31" s="321">
        <v>0</v>
      </c>
      <c r="AL31" s="322"/>
      <c r="AM31" s="322"/>
      <c r="AN31" s="322"/>
      <c r="AO31" s="322"/>
      <c r="AR31" s="38"/>
      <c r="BE31" s="311"/>
    </row>
    <row r="32" spans="1:71" s="3" customFormat="1" ht="14.45" hidden="1" customHeight="1">
      <c r="B32" s="38"/>
      <c r="F32" s="28" t="s">
        <v>51</v>
      </c>
      <c r="L32" s="323">
        <v>0.15</v>
      </c>
      <c r="M32" s="322"/>
      <c r="N32" s="322"/>
      <c r="O32" s="322"/>
      <c r="P32" s="322"/>
      <c r="W32" s="321">
        <f>ROUND(BC54, 2)</f>
        <v>0</v>
      </c>
      <c r="X32" s="322"/>
      <c r="Y32" s="322"/>
      <c r="Z32" s="322"/>
      <c r="AA32" s="322"/>
      <c r="AB32" s="322"/>
      <c r="AC32" s="322"/>
      <c r="AD32" s="322"/>
      <c r="AE32" s="322"/>
      <c r="AK32" s="321">
        <v>0</v>
      </c>
      <c r="AL32" s="322"/>
      <c r="AM32" s="322"/>
      <c r="AN32" s="322"/>
      <c r="AO32" s="322"/>
      <c r="AR32" s="38"/>
      <c r="BE32" s="311"/>
    </row>
    <row r="33" spans="1:57" s="3" customFormat="1" ht="14.45" hidden="1" customHeight="1">
      <c r="B33" s="38"/>
      <c r="F33" s="28" t="s">
        <v>52</v>
      </c>
      <c r="L33" s="323">
        <v>0</v>
      </c>
      <c r="M33" s="322"/>
      <c r="N33" s="322"/>
      <c r="O33" s="322"/>
      <c r="P33" s="322"/>
      <c r="W33" s="321">
        <f>ROUND(BD54, 2)</f>
        <v>0</v>
      </c>
      <c r="X33" s="322"/>
      <c r="Y33" s="322"/>
      <c r="Z33" s="322"/>
      <c r="AA33" s="322"/>
      <c r="AB33" s="322"/>
      <c r="AC33" s="322"/>
      <c r="AD33" s="322"/>
      <c r="AE33" s="322"/>
      <c r="AK33" s="321">
        <v>0</v>
      </c>
      <c r="AL33" s="322"/>
      <c r="AM33" s="322"/>
      <c r="AN33" s="322"/>
      <c r="AO33" s="322"/>
      <c r="AR33" s="38"/>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33"/>
    </row>
    <row r="35" spans="1:57" s="2" customFormat="1" ht="25.9" customHeight="1">
      <c r="A35" s="33"/>
      <c r="B35" s="34"/>
      <c r="C35" s="39"/>
      <c r="D35" s="40" t="s">
        <v>53</v>
      </c>
      <c r="E35" s="41"/>
      <c r="F35" s="41"/>
      <c r="G35" s="41"/>
      <c r="H35" s="41"/>
      <c r="I35" s="41"/>
      <c r="J35" s="41"/>
      <c r="K35" s="41"/>
      <c r="L35" s="41"/>
      <c r="M35" s="41"/>
      <c r="N35" s="41"/>
      <c r="O35" s="41"/>
      <c r="P35" s="41"/>
      <c r="Q35" s="41"/>
      <c r="R35" s="41"/>
      <c r="S35" s="41"/>
      <c r="T35" s="42" t="s">
        <v>54</v>
      </c>
      <c r="U35" s="41"/>
      <c r="V35" s="41"/>
      <c r="W35" s="41"/>
      <c r="X35" s="327" t="s">
        <v>55</v>
      </c>
      <c r="Y35" s="325"/>
      <c r="Z35" s="325"/>
      <c r="AA35" s="325"/>
      <c r="AB35" s="325"/>
      <c r="AC35" s="41"/>
      <c r="AD35" s="41"/>
      <c r="AE35" s="41"/>
      <c r="AF35" s="41"/>
      <c r="AG35" s="41"/>
      <c r="AH35" s="41"/>
      <c r="AI35" s="41"/>
      <c r="AJ35" s="41"/>
      <c r="AK35" s="324">
        <f>SUM(AK26:AK33)</f>
        <v>0</v>
      </c>
      <c r="AL35" s="325"/>
      <c r="AM35" s="325"/>
      <c r="AN35" s="325"/>
      <c r="AO35" s="326"/>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6.95" customHeight="1">
      <c r="A37" s="33"/>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4"/>
      <c r="BE37" s="33"/>
    </row>
    <row r="41" spans="1:57" s="2" customFormat="1" ht="6.95" customHeight="1">
      <c r="A41" s="33"/>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4"/>
      <c r="BE41" s="33"/>
    </row>
    <row r="42" spans="1:57" s="2" customFormat="1" ht="24.95" customHeight="1">
      <c r="A42" s="33"/>
      <c r="B42" s="34"/>
      <c r="C42" s="22" t="s">
        <v>56</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4"/>
      <c r="BE42" s="33"/>
    </row>
    <row r="43" spans="1:57" s="2" customFormat="1" ht="6.95" customHeight="1">
      <c r="A43" s="33"/>
      <c r="B43" s="34"/>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4"/>
      <c r="BE43" s="33"/>
    </row>
    <row r="44" spans="1:57" s="4" customFormat="1" ht="12" customHeight="1">
      <c r="B44" s="47"/>
      <c r="C44" s="28" t="s">
        <v>14</v>
      </c>
      <c r="L44" s="4" t="str">
        <f>K5</f>
        <v>R2102</v>
      </c>
      <c r="AR44" s="47"/>
    </row>
    <row r="45" spans="1:57" s="5" customFormat="1" ht="36.950000000000003" customHeight="1">
      <c r="B45" s="48"/>
      <c r="C45" s="49" t="s">
        <v>17</v>
      </c>
      <c r="L45" s="287" t="str">
        <f>K6</f>
        <v>Hodonín – přemostění silnice I/55 – lávka pro cyklisty a chodce</v>
      </c>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8"/>
      <c r="AL45" s="288"/>
      <c r="AM45" s="288"/>
      <c r="AN45" s="288"/>
      <c r="AO45" s="288"/>
      <c r="AR45" s="48"/>
    </row>
    <row r="46" spans="1:57" s="2" customFormat="1" ht="6.95" customHeight="1">
      <c r="A46" s="33"/>
      <c r="B46" s="34"/>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4"/>
      <c r="BE46" s="33"/>
    </row>
    <row r="47" spans="1:57" s="2" customFormat="1" ht="12" customHeight="1">
      <c r="A47" s="33"/>
      <c r="B47" s="34"/>
      <c r="C47" s="28" t="s">
        <v>21</v>
      </c>
      <c r="D47" s="33"/>
      <c r="E47" s="33"/>
      <c r="F47" s="33"/>
      <c r="G47" s="33"/>
      <c r="H47" s="33"/>
      <c r="I47" s="33"/>
      <c r="J47" s="33"/>
      <c r="K47" s="33"/>
      <c r="L47" s="50" t="str">
        <f>IF(K8="","",K8)</f>
        <v>Hodonín</v>
      </c>
      <c r="M47" s="33"/>
      <c r="N47" s="33"/>
      <c r="O47" s="33"/>
      <c r="P47" s="33"/>
      <c r="Q47" s="33"/>
      <c r="R47" s="33"/>
      <c r="S47" s="33"/>
      <c r="T47" s="33"/>
      <c r="U47" s="33"/>
      <c r="V47" s="33"/>
      <c r="W47" s="33"/>
      <c r="X47" s="33"/>
      <c r="Y47" s="33"/>
      <c r="Z47" s="33"/>
      <c r="AA47" s="33"/>
      <c r="AB47" s="33"/>
      <c r="AC47" s="33"/>
      <c r="AD47" s="33"/>
      <c r="AE47" s="33"/>
      <c r="AF47" s="33"/>
      <c r="AG47" s="33"/>
      <c r="AH47" s="33"/>
      <c r="AI47" s="28" t="s">
        <v>23</v>
      </c>
      <c r="AJ47" s="33"/>
      <c r="AK47" s="33"/>
      <c r="AL47" s="33"/>
      <c r="AM47" s="289" t="str">
        <f>IF(AN8= "","",AN8)</f>
        <v>26. 1. 2021</v>
      </c>
      <c r="AN47" s="289"/>
      <c r="AO47" s="33"/>
      <c r="AP47" s="33"/>
      <c r="AQ47" s="33"/>
      <c r="AR47" s="34"/>
      <c r="BE47" s="33"/>
    </row>
    <row r="48" spans="1:57" s="2" customFormat="1" ht="6.95" customHeight="1">
      <c r="A48" s="33"/>
      <c r="B48" s="34"/>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4"/>
      <c r="BE48" s="33"/>
    </row>
    <row r="49" spans="1:91" s="2" customFormat="1" ht="15.2" customHeight="1">
      <c r="A49" s="33"/>
      <c r="B49" s="34"/>
      <c r="C49" s="28" t="s">
        <v>25</v>
      </c>
      <c r="D49" s="33"/>
      <c r="E49" s="33"/>
      <c r="F49" s="33"/>
      <c r="G49" s="33"/>
      <c r="H49" s="33"/>
      <c r="I49" s="33"/>
      <c r="J49" s="33"/>
      <c r="K49" s="33"/>
      <c r="L49" s="4" t="str">
        <f>IF(E11= "","",E11)</f>
        <v>Město Hodonín</v>
      </c>
      <c r="M49" s="33"/>
      <c r="N49" s="33"/>
      <c r="O49" s="33"/>
      <c r="P49" s="33"/>
      <c r="Q49" s="33"/>
      <c r="R49" s="33"/>
      <c r="S49" s="33"/>
      <c r="T49" s="33"/>
      <c r="U49" s="33"/>
      <c r="V49" s="33"/>
      <c r="W49" s="33"/>
      <c r="X49" s="33"/>
      <c r="Y49" s="33"/>
      <c r="Z49" s="33"/>
      <c r="AA49" s="33"/>
      <c r="AB49" s="33"/>
      <c r="AC49" s="33"/>
      <c r="AD49" s="33"/>
      <c r="AE49" s="33"/>
      <c r="AF49" s="33"/>
      <c r="AG49" s="33"/>
      <c r="AH49" s="33"/>
      <c r="AI49" s="28" t="s">
        <v>33</v>
      </c>
      <c r="AJ49" s="33"/>
      <c r="AK49" s="33"/>
      <c r="AL49" s="33"/>
      <c r="AM49" s="294" t="str">
        <f>IF(E17="","",E17)</f>
        <v>Rušar mosty s.r.o.</v>
      </c>
      <c r="AN49" s="295"/>
      <c r="AO49" s="295"/>
      <c r="AP49" s="295"/>
      <c r="AQ49" s="33"/>
      <c r="AR49" s="34"/>
      <c r="AS49" s="290" t="s">
        <v>57</v>
      </c>
      <c r="AT49" s="291"/>
      <c r="AU49" s="52"/>
      <c r="AV49" s="52"/>
      <c r="AW49" s="52"/>
      <c r="AX49" s="52"/>
      <c r="AY49" s="52"/>
      <c r="AZ49" s="52"/>
      <c r="BA49" s="52"/>
      <c r="BB49" s="52"/>
      <c r="BC49" s="52"/>
      <c r="BD49" s="53"/>
      <c r="BE49" s="33"/>
    </row>
    <row r="50" spans="1:91" s="2" customFormat="1" ht="15.2" customHeight="1">
      <c r="A50" s="33"/>
      <c r="B50" s="34"/>
      <c r="C50" s="28" t="s">
        <v>31</v>
      </c>
      <c r="D50" s="33"/>
      <c r="E50" s="33"/>
      <c r="F50" s="33"/>
      <c r="G50" s="33"/>
      <c r="H50" s="33"/>
      <c r="I50" s="33"/>
      <c r="J50" s="33"/>
      <c r="K50" s="33"/>
      <c r="L50" s="4"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8" t="s">
        <v>38</v>
      </c>
      <c r="AJ50" s="33"/>
      <c r="AK50" s="33"/>
      <c r="AL50" s="33"/>
      <c r="AM50" s="294" t="str">
        <f>IF(E20="","",E20)</f>
        <v>Ing. Čestmír Rez</v>
      </c>
      <c r="AN50" s="295"/>
      <c r="AO50" s="295"/>
      <c r="AP50" s="295"/>
      <c r="AQ50" s="33"/>
      <c r="AR50" s="34"/>
      <c r="AS50" s="292"/>
      <c r="AT50" s="293"/>
      <c r="AU50" s="54"/>
      <c r="AV50" s="54"/>
      <c r="AW50" s="54"/>
      <c r="AX50" s="54"/>
      <c r="AY50" s="54"/>
      <c r="AZ50" s="54"/>
      <c r="BA50" s="54"/>
      <c r="BB50" s="54"/>
      <c r="BC50" s="54"/>
      <c r="BD50" s="55"/>
      <c r="BE50" s="33"/>
    </row>
    <row r="51" spans="1:91" s="2" customFormat="1" ht="10.9" customHeight="1">
      <c r="A51" s="33"/>
      <c r="B51" s="34"/>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4"/>
      <c r="AS51" s="292"/>
      <c r="AT51" s="293"/>
      <c r="AU51" s="54"/>
      <c r="AV51" s="54"/>
      <c r="AW51" s="54"/>
      <c r="AX51" s="54"/>
      <c r="AY51" s="54"/>
      <c r="AZ51" s="54"/>
      <c r="BA51" s="54"/>
      <c r="BB51" s="54"/>
      <c r="BC51" s="54"/>
      <c r="BD51" s="55"/>
      <c r="BE51" s="33"/>
    </row>
    <row r="52" spans="1:91" s="2" customFormat="1" ht="29.25" customHeight="1">
      <c r="A52" s="33"/>
      <c r="B52" s="34"/>
      <c r="C52" s="296" t="s">
        <v>58</v>
      </c>
      <c r="D52" s="297"/>
      <c r="E52" s="297"/>
      <c r="F52" s="297"/>
      <c r="G52" s="297"/>
      <c r="H52" s="56"/>
      <c r="I52" s="299" t="s">
        <v>59</v>
      </c>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8" t="s">
        <v>60</v>
      </c>
      <c r="AH52" s="297"/>
      <c r="AI52" s="297"/>
      <c r="AJ52" s="297"/>
      <c r="AK52" s="297"/>
      <c r="AL52" s="297"/>
      <c r="AM52" s="297"/>
      <c r="AN52" s="299" t="s">
        <v>61</v>
      </c>
      <c r="AO52" s="297"/>
      <c r="AP52" s="297"/>
      <c r="AQ52" s="57" t="s">
        <v>62</v>
      </c>
      <c r="AR52" s="34"/>
      <c r="AS52" s="58" t="s">
        <v>63</v>
      </c>
      <c r="AT52" s="59" t="s">
        <v>64</v>
      </c>
      <c r="AU52" s="59" t="s">
        <v>65</v>
      </c>
      <c r="AV52" s="59" t="s">
        <v>66</v>
      </c>
      <c r="AW52" s="59" t="s">
        <v>67</v>
      </c>
      <c r="AX52" s="59" t="s">
        <v>68</v>
      </c>
      <c r="AY52" s="59" t="s">
        <v>69</v>
      </c>
      <c r="AZ52" s="59" t="s">
        <v>70</v>
      </c>
      <c r="BA52" s="59" t="s">
        <v>71</v>
      </c>
      <c r="BB52" s="59" t="s">
        <v>72</v>
      </c>
      <c r="BC52" s="59" t="s">
        <v>73</v>
      </c>
      <c r="BD52" s="60" t="s">
        <v>74</v>
      </c>
      <c r="BE52" s="33"/>
    </row>
    <row r="53" spans="1:91" s="2" customFormat="1" ht="10.9" customHeight="1">
      <c r="A53" s="33"/>
      <c r="B53" s="34"/>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4"/>
      <c r="AS53" s="61"/>
      <c r="AT53" s="62"/>
      <c r="AU53" s="62"/>
      <c r="AV53" s="62"/>
      <c r="AW53" s="62"/>
      <c r="AX53" s="62"/>
      <c r="AY53" s="62"/>
      <c r="AZ53" s="62"/>
      <c r="BA53" s="62"/>
      <c r="BB53" s="62"/>
      <c r="BC53" s="62"/>
      <c r="BD53" s="63"/>
      <c r="BE53" s="33"/>
    </row>
    <row r="54" spans="1:91" s="6" customFormat="1" ht="32.450000000000003" customHeight="1">
      <c r="B54" s="64"/>
      <c r="C54" s="65" t="s">
        <v>75</v>
      </c>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307">
        <f>ROUND(AG55+AG59+AG60,2)</f>
        <v>0</v>
      </c>
      <c r="AH54" s="307"/>
      <c r="AI54" s="307"/>
      <c r="AJ54" s="307"/>
      <c r="AK54" s="307"/>
      <c r="AL54" s="307"/>
      <c r="AM54" s="307"/>
      <c r="AN54" s="308">
        <f t="shared" ref="AN54:AN60" si="0">SUM(AG54,AT54)</f>
        <v>0</v>
      </c>
      <c r="AO54" s="308"/>
      <c r="AP54" s="308"/>
      <c r="AQ54" s="68" t="s">
        <v>3</v>
      </c>
      <c r="AR54" s="64"/>
      <c r="AS54" s="69">
        <f>ROUND(AS55+AS59+AS60,2)</f>
        <v>0</v>
      </c>
      <c r="AT54" s="70">
        <f t="shared" ref="AT54:AT60" si="1">ROUND(SUM(AV54:AW54),2)</f>
        <v>0</v>
      </c>
      <c r="AU54" s="71">
        <f>ROUND(AU55+AU59+AU60,5)</f>
        <v>0</v>
      </c>
      <c r="AV54" s="70">
        <f>ROUND(AZ54*L29,2)</f>
        <v>0</v>
      </c>
      <c r="AW54" s="70">
        <f>ROUND(BA54*L30,2)</f>
        <v>0</v>
      </c>
      <c r="AX54" s="70">
        <f>ROUND(BB54*L29,2)</f>
        <v>0</v>
      </c>
      <c r="AY54" s="70">
        <f>ROUND(BC54*L30,2)</f>
        <v>0</v>
      </c>
      <c r="AZ54" s="70">
        <f>ROUND(AZ55+AZ59+AZ60,2)</f>
        <v>0</v>
      </c>
      <c r="BA54" s="70">
        <f>ROUND(BA55+BA59+BA60,2)</f>
        <v>0</v>
      </c>
      <c r="BB54" s="70">
        <f>ROUND(BB55+BB59+BB60,2)</f>
        <v>0</v>
      </c>
      <c r="BC54" s="70">
        <f>ROUND(BC55+BC59+BC60,2)</f>
        <v>0</v>
      </c>
      <c r="BD54" s="72">
        <f>ROUND(BD55+BD59+BD60,2)</f>
        <v>0</v>
      </c>
      <c r="BS54" s="73" t="s">
        <v>76</v>
      </c>
      <c r="BT54" s="73" t="s">
        <v>77</v>
      </c>
      <c r="BU54" s="74" t="s">
        <v>78</v>
      </c>
      <c r="BV54" s="73" t="s">
        <v>79</v>
      </c>
      <c r="BW54" s="73" t="s">
        <v>5</v>
      </c>
      <c r="BX54" s="73" t="s">
        <v>80</v>
      </c>
      <c r="CL54" s="73" t="s">
        <v>3</v>
      </c>
    </row>
    <row r="55" spans="1:91" s="7" customFormat="1" ht="16.5" customHeight="1">
      <c r="B55" s="75"/>
      <c r="C55" s="76"/>
      <c r="D55" s="303" t="s">
        <v>81</v>
      </c>
      <c r="E55" s="303"/>
      <c r="F55" s="303"/>
      <c r="G55" s="303"/>
      <c r="H55" s="303"/>
      <c r="I55" s="77"/>
      <c r="J55" s="303" t="s">
        <v>82</v>
      </c>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0">
        <f>ROUND(SUM(AG56:AG58),2)</f>
        <v>0</v>
      </c>
      <c r="AH55" s="301"/>
      <c r="AI55" s="301"/>
      <c r="AJ55" s="301"/>
      <c r="AK55" s="301"/>
      <c r="AL55" s="301"/>
      <c r="AM55" s="301"/>
      <c r="AN55" s="302">
        <f t="shared" si="0"/>
        <v>0</v>
      </c>
      <c r="AO55" s="301"/>
      <c r="AP55" s="301"/>
      <c r="AQ55" s="78" t="s">
        <v>83</v>
      </c>
      <c r="AR55" s="75"/>
      <c r="AS55" s="79">
        <f>ROUND(SUM(AS56:AS58),2)</f>
        <v>0</v>
      </c>
      <c r="AT55" s="80">
        <f t="shared" si="1"/>
        <v>0</v>
      </c>
      <c r="AU55" s="81">
        <f>ROUND(SUM(AU56:AU58),5)</f>
        <v>0</v>
      </c>
      <c r="AV55" s="80">
        <f>ROUND(AZ55*L29,2)</f>
        <v>0</v>
      </c>
      <c r="AW55" s="80">
        <f>ROUND(BA55*L30,2)</f>
        <v>0</v>
      </c>
      <c r="AX55" s="80">
        <f>ROUND(BB55*L29,2)</f>
        <v>0</v>
      </c>
      <c r="AY55" s="80">
        <f>ROUND(BC55*L30,2)</f>
        <v>0</v>
      </c>
      <c r="AZ55" s="80">
        <f>ROUND(SUM(AZ56:AZ58),2)</f>
        <v>0</v>
      </c>
      <c r="BA55" s="80">
        <f>ROUND(SUM(BA56:BA58),2)</f>
        <v>0</v>
      </c>
      <c r="BB55" s="80">
        <f>ROUND(SUM(BB56:BB58),2)</f>
        <v>0</v>
      </c>
      <c r="BC55" s="80">
        <f>ROUND(SUM(BC56:BC58),2)</f>
        <v>0</v>
      </c>
      <c r="BD55" s="82">
        <f>ROUND(SUM(BD56:BD58),2)</f>
        <v>0</v>
      </c>
      <c r="BS55" s="83" t="s">
        <v>76</v>
      </c>
      <c r="BT55" s="83" t="s">
        <v>84</v>
      </c>
      <c r="BU55" s="83" t="s">
        <v>78</v>
      </c>
      <c r="BV55" s="83" t="s">
        <v>79</v>
      </c>
      <c r="BW55" s="83" t="s">
        <v>85</v>
      </c>
      <c r="BX55" s="83" t="s">
        <v>5</v>
      </c>
      <c r="CL55" s="83" t="s">
        <v>86</v>
      </c>
      <c r="CM55" s="83" t="s">
        <v>87</v>
      </c>
    </row>
    <row r="56" spans="1:91" s="4" customFormat="1" ht="16.5" customHeight="1">
      <c r="A56" s="84" t="s">
        <v>88</v>
      </c>
      <c r="B56" s="47"/>
      <c r="C56" s="10"/>
      <c r="D56" s="10"/>
      <c r="E56" s="306" t="s">
        <v>89</v>
      </c>
      <c r="F56" s="306"/>
      <c r="G56" s="306"/>
      <c r="H56" s="306"/>
      <c r="I56" s="306"/>
      <c r="J56" s="10"/>
      <c r="K56" s="306" t="s">
        <v>90</v>
      </c>
      <c r="L56" s="306"/>
      <c r="M56" s="306"/>
      <c r="N56" s="306"/>
      <c r="O56" s="306"/>
      <c r="P56" s="306"/>
      <c r="Q56" s="306"/>
      <c r="R56" s="306"/>
      <c r="S56" s="306"/>
      <c r="T56" s="306"/>
      <c r="U56" s="306"/>
      <c r="V56" s="306"/>
      <c r="W56" s="306"/>
      <c r="X56" s="306"/>
      <c r="Y56" s="306"/>
      <c r="Z56" s="306"/>
      <c r="AA56" s="306"/>
      <c r="AB56" s="306"/>
      <c r="AC56" s="306"/>
      <c r="AD56" s="306"/>
      <c r="AE56" s="306"/>
      <c r="AF56" s="306"/>
      <c r="AG56" s="304">
        <f>'201.1 - Lávka'!J32</f>
        <v>0</v>
      </c>
      <c r="AH56" s="305"/>
      <c r="AI56" s="305"/>
      <c r="AJ56" s="305"/>
      <c r="AK56" s="305"/>
      <c r="AL56" s="305"/>
      <c r="AM56" s="305"/>
      <c r="AN56" s="304">
        <f t="shared" si="0"/>
        <v>0</v>
      </c>
      <c r="AO56" s="305"/>
      <c r="AP56" s="305"/>
      <c r="AQ56" s="85" t="s">
        <v>91</v>
      </c>
      <c r="AR56" s="47"/>
      <c r="AS56" s="86">
        <v>0</v>
      </c>
      <c r="AT56" s="87">
        <f t="shared" si="1"/>
        <v>0</v>
      </c>
      <c r="AU56" s="88">
        <f>'201.1 - Lávka'!P95</f>
        <v>0</v>
      </c>
      <c r="AV56" s="87">
        <f>'201.1 - Lávka'!J35</f>
        <v>0</v>
      </c>
      <c r="AW56" s="87">
        <f>'201.1 - Lávka'!J36</f>
        <v>0</v>
      </c>
      <c r="AX56" s="87">
        <f>'201.1 - Lávka'!J37</f>
        <v>0</v>
      </c>
      <c r="AY56" s="87">
        <f>'201.1 - Lávka'!J38</f>
        <v>0</v>
      </c>
      <c r="AZ56" s="87">
        <f>'201.1 - Lávka'!F35</f>
        <v>0</v>
      </c>
      <c r="BA56" s="87">
        <f>'201.1 - Lávka'!F36</f>
        <v>0</v>
      </c>
      <c r="BB56" s="87">
        <f>'201.1 - Lávka'!F37</f>
        <v>0</v>
      </c>
      <c r="BC56" s="87">
        <f>'201.1 - Lávka'!F38</f>
        <v>0</v>
      </c>
      <c r="BD56" s="89">
        <f>'201.1 - Lávka'!F39</f>
        <v>0</v>
      </c>
      <c r="BT56" s="26" t="s">
        <v>87</v>
      </c>
      <c r="BV56" s="26" t="s">
        <v>79</v>
      </c>
      <c r="BW56" s="26" t="s">
        <v>92</v>
      </c>
      <c r="BX56" s="26" t="s">
        <v>85</v>
      </c>
      <c r="CL56" s="26" t="s">
        <v>86</v>
      </c>
    </row>
    <row r="57" spans="1:91" s="4" customFormat="1" ht="16.5" customHeight="1">
      <c r="A57" s="84" t="s">
        <v>88</v>
      </c>
      <c r="B57" s="47"/>
      <c r="C57" s="10"/>
      <c r="D57" s="10"/>
      <c r="E57" s="306" t="s">
        <v>93</v>
      </c>
      <c r="F57" s="306"/>
      <c r="G57" s="306"/>
      <c r="H57" s="306"/>
      <c r="I57" s="306"/>
      <c r="J57" s="10"/>
      <c r="K57" s="306" t="s">
        <v>94</v>
      </c>
      <c r="L57" s="306"/>
      <c r="M57" s="306"/>
      <c r="N57" s="306"/>
      <c r="O57" s="306"/>
      <c r="P57" s="306"/>
      <c r="Q57" s="306"/>
      <c r="R57" s="306"/>
      <c r="S57" s="306"/>
      <c r="T57" s="306"/>
      <c r="U57" s="306"/>
      <c r="V57" s="306"/>
      <c r="W57" s="306"/>
      <c r="X57" s="306"/>
      <c r="Y57" s="306"/>
      <c r="Z57" s="306"/>
      <c r="AA57" s="306"/>
      <c r="AB57" s="306"/>
      <c r="AC57" s="306"/>
      <c r="AD57" s="306"/>
      <c r="AE57" s="306"/>
      <c r="AF57" s="306"/>
      <c r="AG57" s="304">
        <f>'201.2 - Komunikace'!J32</f>
        <v>0</v>
      </c>
      <c r="AH57" s="305"/>
      <c r="AI57" s="305"/>
      <c r="AJ57" s="305"/>
      <c r="AK57" s="305"/>
      <c r="AL57" s="305"/>
      <c r="AM57" s="305"/>
      <c r="AN57" s="304">
        <f t="shared" si="0"/>
        <v>0</v>
      </c>
      <c r="AO57" s="305"/>
      <c r="AP57" s="305"/>
      <c r="AQ57" s="85" t="s">
        <v>91</v>
      </c>
      <c r="AR57" s="47"/>
      <c r="AS57" s="86">
        <v>0</v>
      </c>
      <c r="AT57" s="87">
        <f t="shared" si="1"/>
        <v>0</v>
      </c>
      <c r="AU57" s="88">
        <f>'201.2 - Komunikace'!P90</f>
        <v>0</v>
      </c>
      <c r="AV57" s="87">
        <f>'201.2 - Komunikace'!J35</f>
        <v>0</v>
      </c>
      <c r="AW57" s="87">
        <f>'201.2 - Komunikace'!J36</f>
        <v>0</v>
      </c>
      <c r="AX57" s="87">
        <f>'201.2 - Komunikace'!J37</f>
        <v>0</v>
      </c>
      <c r="AY57" s="87">
        <f>'201.2 - Komunikace'!J38</f>
        <v>0</v>
      </c>
      <c r="AZ57" s="87">
        <f>'201.2 - Komunikace'!F35</f>
        <v>0</v>
      </c>
      <c r="BA57" s="87">
        <f>'201.2 - Komunikace'!F36</f>
        <v>0</v>
      </c>
      <c r="BB57" s="87">
        <f>'201.2 - Komunikace'!F37</f>
        <v>0</v>
      </c>
      <c r="BC57" s="87">
        <f>'201.2 - Komunikace'!F38</f>
        <v>0</v>
      </c>
      <c r="BD57" s="89">
        <f>'201.2 - Komunikace'!F39</f>
        <v>0</v>
      </c>
      <c r="BT57" s="26" t="s">
        <v>87</v>
      </c>
      <c r="BV57" s="26" t="s">
        <v>79</v>
      </c>
      <c r="BW57" s="26" t="s">
        <v>95</v>
      </c>
      <c r="BX57" s="26" t="s">
        <v>85</v>
      </c>
      <c r="CL57" s="26" t="s">
        <v>86</v>
      </c>
    </row>
    <row r="58" spans="1:91" s="4" customFormat="1" ht="16.5" customHeight="1">
      <c r="A58" s="84" t="s">
        <v>88</v>
      </c>
      <c r="B58" s="47"/>
      <c r="C58" s="10"/>
      <c r="D58" s="10"/>
      <c r="E58" s="306" t="s">
        <v>96</v>
      </c>
      <c r="F58" s="306"/>
      <c r="G58" s="306"/>
      <c r="H58" s="306"/>
      <c r="I58" s="306"/>
      <c r="J58" s="10"/>
      <c r="K58" s="306" t="s">
        <v>97</v>
      </c>
      <c r="L58" s="306"/>
      <c r="M58" s="306"/>
      <c r="N58" s="306"/>
      <c r="O58" s="306"/>
      <c r="P58" s="306"/>
      <c r="Q58" s="306"/>
      <c r="R58" s="306"/>
      <c r="S58" s="306"/>
      <c r="T58" s="306"/>
      <c r="U58" s="306"/>
      <c r="V58" s="306"/>
      <c r="W58" s="306"/>
      <c r="X58" s="306"/>
      <c r="Y58" s="306"/>
      <c r="Z58" s="306"/>
      <c r="AA58" s="306"/>
      <c r="AB58" s="306"/>
      <c r="AC58" s="306"/>
      <c r="AD58" s="306"/>
      <c r="AE58" s="306"/>
      <c r="AF58" s="306"/>
      <c r="AG58" s="304">
        <f>'201.3 - Dočasné dopravní ...'!J32</f>
        <v>0</v>
      </c>
      <c r="AH58" s="305"/>
      <c r="AI58" s="305"/>
      <c r="AJ58" s="305"/>
      <c r="AK58" s="305"/>
      <c r="AL58" s="305"/>
      <c r="AM58" s="305"/>
      <c r="AN58" s="304">
        <f t="shared" si="0"/>
        <v>0</v>
      </c>
      <c r="AO58" s="305"/>
      <c r="AP58" s="305"/>
      <c r="AQ58" s="85" t="s">
        <v>91</v>
      </c>
      <c r="AR58" s="47"/>
      <c r="AS58" s="86">
        <v>0</v>
      </c>
      <c r="AT58" s="87">
        <f t="shared" si="1"/>
        <v>0</v>
      </c>
      <c r="AU58" s="88">
        <f>'201.3 - Dočasné dopravní ...'!P90</f>
        <v>0</v>
      </c>
      <c r="AV58" s="87">
        <f>'201.3 - Dočasné dopravní ...'!J35</f>
        <v>0</v>
      </c>
      <c r="AW58" s="87">
        <f>'201.3 - Dočasné dopravní ...'!J36</f>
        <v>0</v>
      </c>
      <c r="AX58" s="87">
        <f>'201.3 - Dočasné dopravní ...'!J37</f>
        <v>0</v>
      </c>
      <c r="AY58" s="87">
        <f>'201.3 - Dočasné dopravní ...'!J38</f>
        <v>0</v>
      </c>
      <c r="AZ58" s="87">
        <f>'201.3 - Dočasné dopravní ...'!F35</f>
        <v>0</v>
      </c>
      <c r="BA58" s="87">
        <f>'201.3 - Dočasné dopravní ...'!F36</f>
        <v>0</v>
      </c>
      <c r="BB58" s="87">
        <f>'201.3 - Dočasné dopravní ...'!F37</f>
        <v>0</v>
      </c>
      <c r="BC58" s="87">
        <f>'201.3 - Dočasné dopravní ...'!F38</f>
        <v>0</v>
      </c>
      <c r="BD58" s="89">
        <f>'201.3 - Dočasné dopravní ...'!F39</f>
        <v>0</v>
      </c>
      <c r="BT58" s="26" t="s">
        <v>87</v>
      </c>
      <c r="BV58" s="26" t="s">
        <v>79</v>
      </c>
      <c r="BW58" s="26" t="s">
        <v>98</v>
      </c>
      <c r="BX58" s="26" t="s">
        <v>85</v>
      </c>
      <c r="CL58" s="26" t="s">
        <v>86</v>
      </c>
    </row>
    <row r="59" spans="1:91" s="7" customFormat="1" ht="16.5" customHeight="1">
      <c r="A59" s="84" t="s">
        <v>88</v>
      </c>
      <c r="B59" s="75"/>
      <c r="C59" s="76"/>
      <c r="D59" s="303" t="s">
        <v>99</v>
      </c>
      <c r="E59" s="303"/>
      <c r="F59" s="303"/>
      <c r="G59" s="303"/>
      <c r="H59" s="303"/>
      <c r="I59" s="77"/>
      <c r="J59" s="303" t="s">
        <v>100</v>
      </c>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2">
        <f>'202 - Rámový propustek'!J30</f>
        <v>0</v>
      </c>
      <c r="AH59" s="301"/>
      <c r="AI59" s="301"/>
      <c r="AJ59" s="301"/>
      <c r="AK59" s="301"/>
      <c r="AL59" s="301"/>
      <c r="AM59" s="301"/>
      <c r="AN59" s="302">
        <f t="shared" si="0"/>
        <v>0</v>
      </c>
      <c r="AO59" s="301"/>
      <c r="AP59" s="301"/>
      <c r="AQ59" s="78" t="s">
        <v>83</v>
      </c>
      <c r="AR59" s="75"/>
      <c r="AS59" s="79">
        <v>0</v>
      </c>
      <c r="AT59" s="80">
        <f t="shared" si="1"/>
        <v>0</v>
      </c>
      <c r="AU59" s="81">
        <f>'202 - Rámový propustek'!P89</f>
        <v>0</v>
      </c>
      <c r="AV59" s="80">
        <f>'202 - Rámový propustek'!J33</f>
        <v>0</v>
      </c>
      <c r="AW59" s="80">
        <f>'202 - Rámový propustek'!J34</f>
        <v>0</v>
      </c>
      <c r="AX59" s="80">
        <f>'202 - Rámový propustek'!J35</f>
        <v>0</v>
      </c>
      <c r="AY59" s="80">
        <f>'202 - Rámový propustek'!J36</f>
        <v>0</v>
      </c>
      <c r="AZ59" s="80">
        <f>'202 - Rámový propustek'!F33</f>
        <v>0</v>
      </c>
      <c r="BA59" s="80">
        <f>'202 - Rámový propustek'!F34</f>
        <v>0</v>
      </c>
      <c r="BB59" s="80">
        <f>'202 - Rámový propustek'!F35</f>
        <v>0</v>
      </c>
      <c r="BC59" s="80">
        <f>'202 - Rámový propustek'!F36</f>
        <v>0</v>
      </c>
      <c r="BD59" s="82">
        <f>'202 - Rámový propustek'!F37</f>
        <v>0</v>
      </c>
      <c r="BT59" s="83" t="s">
        <v>84</v>
      </c>
      <c r="BV59" s="83" t="s">
        <v>79</v>
      </c>
      <c r="BW59" s="83" t="s">
        <v>101</v>
      </c>
      <c r="BX59" s="83" t="s">
        <v>5</v>
      </c>
      <c r="CL59" s="83" t="s">
        <v>102</v>
      </c>
      <c r="CM59" s="83" t="s">
        <v>87</v>
      </c>
    </row>
    <row r="60" spans="1:91" s="7" customFormat="1" ht="16.5" customHeight="1">
      <c r="A60" s="84" t="s">
        <v>88</v>
      </c>
      <c r="B60" s="75"/>
      <c r="C60" s="76"/>
      <c r="D60" s="303" t="s">
        <v>103</v>
      </c>
      <c r="E60" s="303"/>
      <c r="F60" s="303"/>
      <c r="G60" s="303"/>
      <c r="H60" s="303"/>
      <c r="I60" s="77"/>
      <c r="J60" s="303" t="s">
        <v>104</v>
      </c>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2">
        <f>'VON - Vedlejší a ostatní ...'!J30</f>
        <v>0</v>
      </c>
      <c r="AH60" s="301"/>
      <c r="AI60" s="301"/>
      <c r="AJ60" s="301"/>
      <c r="AK60" s="301"/>
      <c r="AL60" s="301"/>
      <c r="AM60" s="301"/>
      <c r="AN60" s="302">
        <f t="shared" si="0"/>
        <v>0</v>
      </c>
      <c r="AO60" s="301"/>
      <c r="AP60" s="301"/>
      <c r="AQ60" s="78" t="s">
        <v>83</v>
      </c>
      <c r="AR60" s="75"/>
      <c r="AS60" s="90">
        <v>0</v>
      </c>
      <c r="AT60" s="91">
        <f t="shared" si="1"/>
        <v>0</v>
      </c>
      <c r="AU60" s="92">
        <f>'VON - Vedlejší a ostatní ...'!P85</f>
        <v>0</v>
      </c>
      <c r="AV60" s="91">
        <f>'VON - Vedlejší a ostatní ...'!J33</f>
        <v>0</v>
      </c>
      <c r="AW60" s="91">
        <f>'VON - Vedlejší a ostatní ...'!J34</f>
        <v>0</v>
      </c>
      <c r="AX60" s="91">
        <f>'VON - Vedlejší a ostatní ...'!J35</f>
        <v>0</v>
      </c>
      <c r="AY60" s="91">
        <f>'VON - Vedlejší a ostatní ...'!J36</f>
        <v>0</v>
      </c>
      <c r="AZ60" s="91">
        <f>'VON - Vedlejší a ostatní ...'!F33</f>
        <v>0</v>
      </c>
      <c r="BA60" s="91">
        <f>'VON - Vedlejší a ostatní ...'!F34</f>
        <v>0</v>
      </c>
      <c r="BB60" s="91">
        <f>'VON - Vedlejší a ostatní ...'!F35</f>
        <v>0</v>
      </c>
      <c r="BC60" s="91">
        <f>'VON - Vedlejší a ostatní ...'!F36</f>
        <v>0</v>
      </c>
      <c r="BD60" s="93">
        <f>'VON - Vedlejší a ostatní ...'!F37</f>
        <v>0</v>
      </c>
      <c r="BT60" s="83" t="s">
        <v>84</v>
      </c>
      <c r="BV60" s="83" t="s">
        <v>79</v>
      </c>
      <c r="BW60" s="83" t="s">
        <v>105</v>
      </c>
      <c r="BX60" s="83" t="s">
        <v>5</v>
      </c>
      <c r="CL60" s="83" t="s">
        <v>3</v>
      </c>
      <c r="CM60" s="83" t="s">
        <v>87</v>
      </c>
    </row>
    <row r="61" spans="1:91" s="2" customFormat="1" ht="30" customHeight="1">
      <c r="A61" s="33"/>
      <c r="B61" s="34"/>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4"/>
      <c r="AS61" s="33"/>
      <c r="AT61" s="33"/>
      <c r="AU61" s="33"/>
      <c r="AV61" s="33"/>
      <c r="AW61" s="33"/>
      <c r="AX61" s="33"/>
      <c r="AY61" s="33"/>
      <c r="AZ61" s="33"/>
      <c r="BA61" s="33"/>
      <c r="BB61" s="33"/>
      <c r="BC61" s="33"/>
      <c r="BD61" s="33"/>
      <c r="BE61" s="33"/>
    </row>
    <row r="62" spans="1:91" s="2" customFormat="1" ht="6.95" customHeight="1">
      <c r="A62" s="33"/>
      <c r="B62" s="43"/>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34"/>
      <c r="AS62" s="33"/>
      <c r="AT62" s="33"/>
      <c r="AU62" s="33"/>
      <c r="AV62" s="33"/>
      <c r="AW62" s="33"/>
      <c r="AX62" s="33"/>
      <c r="AY62" s="33"/>
      <c r="AZ62" s="33"/>
      <c r="BA62" s="33"/>
      <c r="BB62" s="33"/>
      <c r="BC62" s="33"/>
      <c r="BD62" s="33"/>
      <c r="BE62" s="33"/>
    </row>
  </sheetData>
  <mergeCells count="62">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60:AP60"/>
    <mergeCell ref="AG60:AM60"/>
    <mergeCell ref="D60:H60"/>
    <mergeCell ref="J60:AF60"/>
    <mergeCell ref="AG54:AM54"/>
    <mergeCell ref="AN54:AP54"/>
    <mergeCell ref="AG58:AM58"/>
    <mergeCell ref="AN58:AP58"/>
    <mergeCell ref="E58:I58"/>
    <mergeCell ref="K58:AF58"/>
    <mergeCell ref="AN59:AP59"/>
    <mergeCell ref="AG59:AM59"/>
    <mergeCell ref="D59:H59"/>
    <mergeCell ref="J59:AF59"/>
    <mergeCell ref="AN56:AP56"/>
    <mergeCell ref="E56:I56"/>
    <mergeCell ref="K56:AF56"/>
    <mergeCell ref="AG56:AM56"/>
    <mergeCell ref="K57:AF57"/>
    <mergeCell ref="AN57:AP57"/>
    <mergeCell ref="E57:I57"/>
    <mergeCell ref="AG57:AM57"/>
    <mergeCell ref="C52:G52"/>
    <mergeCell ref="AG52:AM52"/>
    <mergeCell ref="AN52:AP52"/>
    <mergeCell ref="I52:AF52"/>
    <mergeCell ref="AG55:AM55"/>
    <mergeCell ref="AN55:AP55"/>
    <mergeCell ref="J55:AF55"/>
    <mergeCell ref="D55:H55"/>
    <mergeCell ref="L45:AO45"/>
    <mergeCell ref="AM47:AN47"/>
    <mergeCell ref="AS49:AT51"/>
    <mergeCell ref="AM49:AP49"/>
    <mergeCell ref="AM50:AP50"/>
  </mergeCells>
  <hyperlinks>
    <hyperlink ref="A56" location="'201.1 - Lávka'!C2" display="/"/>
    <hyperlink ref="A57" location="'201.2 - Komunikace'!C2" display="/"/>
    <hyperlink ref="A58" location="'201.3 - Dočasné dopravní ...'!C2" display="/"/>
    <hyperlink ref="A59" location="'202 - Rámový propustek'!C2" display="/"/>
    <hyperlink ref="A60" location="'VON - Vedlejší a ostatní ...'!C2" display="/"/>
  </hyperlinks>
  <pageMargins left="0.39374999999999999" right="0.39374999999999999" top="0.39374999999999999" bottom="0.39374999999999999" header="0" footer="0"/>
  <pageSetup paperSize="9" scale="98"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29"/>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28" t="s">
        <v>6</v>
      </c>
      <c r="M2" s="313"/>
      <c r="N2" s="313"/>
      <c r="O2" s="313"/>
      <c r="P2" s="313"/>
      <c r="Q2" s="313"/>
      <c r="R2" s="313"/>
      <c r="S2" s="313"/>
      <c r="T2" s="313"/>
      <c r="U2" s="313"/>
      <c r="V2" s="313"/>
      <c r="AT2" s="18" t="s">
        <v>92</v>
      </c>
    </row>
    <row r="3" spans="1:46" s="1" customFormat="1" ht="6.95" customHeight="1">
      <c r="B3" s="19"/>
      <c r="C3" s="20"/>
      <c r="D3" s="20"/>
      <c r="E3" s="20"/>
      <c r="F3" s="20"/>
      <c r="G3" s="20"/>
      <c r="H3" s="20"/>
      <c r="I3" s="20"/>
      <c r="J3" s="20"/>
      <c r="K3" s="20"/>
      <c r="L3" s="21"/>
      <c r="AT3" s="18" t="s">
        <v>87</v>
      </c>
    </row>
    <row r="4" spans="1:46" s="1" customFormat="1" ht="24.95" customHeight="1">
      <c r="B4" s="21"/>
      <c r="D4" s="22" t="s">
        <v>106</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9" t="str">
        <f>'Rekapitulace stavby'!K6</f>
        <v>Hodonín – přemostění silnice I/55 – lávka pro cyklisty a chodce</v>
      </c>
      <c r="F7" s="330"/>
      <c r="G7" s="330"/>
      <c r="H7" s="330"/>
      <c r="L7" s="21"/>
    </row>
    <row r="8" spans="1:46" s="1" customFormat="1" ht="12" customHeight="1">
      <c r="B8" s="21"/>
      <c r="D8" s="28" t="s">
        <v>107</v>
      </c>
      <c r="L8" s="21"/>
    </row>
    <row r="9" spans="1:46" s="2" customFormat="1" ht="16.5" customHeight="1">
      <c r="A9" s="33"/>
      <c r="B9" s="34"/>
      <c r="C9" s="33"/>
      <c r="D9" s="33"/>
      <c r="E9" s="329" t="s">
        <v>108</v>
      </c>
      <c r="F9" s="331"/>
      <c r="G9" s="331"/>
      <c r="H9" s="331"/>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109</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287" t="s">
        <v>110</v>
      </c>
      <c r="F11" s="331"/>
      <c r="G11" s="331"/>
      <c r="H11" s="331"/>
      <c r="I11" s="33"/>
      <c r="J11" s="33"/>
      <c r="K11" s="33"/>
      <c r="L11" s="95"/>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86</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26. 1. 2021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
        <v>27</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
        <v>28</v>
      </c>
      <c r="F17" s="33"/>
      <c r="G17" s="33"/>
      <c r="H17" s="33"/>
      <c r="I17" s="28" t="s">
        <v>29</v>
      </c>
      <c r="J17" s="26" t="s">
        <v>30</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31</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32" t="str">
        <f>'Rekapitulace stavby'!E14</f>
        <v>Vyplň údaj</v>
      </c>
      <c r="F20" s="312"/>
      <c r="G20" s="312"/>
      <c r="H20" s="312"/>
      <c r="I20" s="28" t="s">
        <v>29</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33</v>
      </c>
      <c r="E22" s="33"/>
      <c r="F22" s="33"/>
      <c r="G22" s="33"/>
      <c r="H22" s="33"/>
      <c r="I22" s="28" t="s">
        <v>26</v>
      </c>
      <c r="J22" s="26" t="s">
        <v>34</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
        <v>35</v>
      </c>
      <c r="F23" s="33"/>
      <c r="G23" s="33"/>
      <c r="H23" s="33"/>
      <c r="I23" s="28" t="s">
        <v>29</v>
      </c>
      <c r="J23" s="26" t="s">
        <v>36</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38</v>
      </c>
      <c r="E25" s="33"/>
      <c r="F25" s="33"/>
      <c r="G25" s="33"/>
      <c r="H25" s="33"/>
      <c r="I25" s="28" t="s">
        <v>26</v>
      </c>
      <c r="J25" s="26" t="s">
        <v>39</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
        <v>40</v>
      </c>
      <c r="F26" s="33"/>
      <c r="G26" s="33"/>
      <c r="H26" s="33"/>
      <c r="I26" s="28" t="s">
        <v>29</v>
      </c>
      <c r="J26" s="26" t="s">
        <v>3</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41</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7" t="s">
        <v>3</v>
      </c>
      <c r="F29" s="317"/>
      <c r="G29" s="317"/>
      <c r="H29" s="317"/>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43</v>
      </c>
      <c r="E32" s="33"/>
      <c r="F32" s="33"/>
      <c r="G32" s="33"/>
      <c r="H32" s="33"/>
      <c r="I32" s="33"/>
      <c r="J32" s="67">
        <f>ROUND(J95,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45</v>
      </c>
      <c r="G34" s="33"/>
      <c r="H34" s="33"/>
      <c r="I34" s="37" t="s">
        <v>44</v>
      </c>
      <c r="J34" s="37" t="s">
        <v>46</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47</v>
      </c>
      <c r="E35" s="28" t="s">
        <v>48</v>
      </c>
      <c r="F35" s="101">
        <f>ROUND((SUM(BE95:BE428)),  2)</f>
        <v>0</v>
      </c>
      <c r="G35" s="33"/>
      <c r="H35" s="33"/>
      <c r="I35" s="102">
        <v>0.21</v>
      </c>
      <c r="J35" s="101">
        <f>ROUND(((SUM(BE95:BE428))*I35),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49</v>
      </c>
      <c r="F36" s="101">
        <f>ROUND((SUM(BF95:BF428)),  2)</f>
        <v>0</v>
      </c>
      <c r="G36" s="33"/>
      <c r="H36" s="33"/>
      <c r="I36" s="102">
        <v>0.15</v>
      </c>
      <c r="J36" s="101">
        <f>ROUND(((SUM(BF95:BF428))*I36),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50</v>
      </c>
      <c r="F37" s="101">
        <f>ROUND((SUM(BG95:BG428)),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51</v>
      </c>
      <c r="F38" s="101">
        <f>ROUND((SUM(BH95:BH428)),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52</v>
      </c>
      <c r="F39" s="101">
        <f>ROUND((SUM(BI95:BI428)),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53</v>
      </c>
      <c r="E41" s="56"/>
      <c r="F41" s="56"/>
      <c r="G41" s="105" t="s">
        <v>54</v>
      </c>
      <c r="H41" s="106" t="s">
        <v>55</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111</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9" t="str">
        <f>E7</f>
        <v>Hodonín – přemostění silnice I/55 – lávka pro cyklisty a chodce</v>
      </c>
      <c r="F50" s="330"/>
      <c r="G50" s="330"/>
      <c r="H50" s="330"/>
      <c r="I50" s="33"/>
      <c r="J50" s="33"/>
      <c r="K50" s="33"/>
      <c r="L50" s="95"/>
      <c r="S50" s="33"/>
      <c r="T50" s="33"/>
      <c r="U50" s="33"/>
      <c r="V50" s="33"/>
      <c r="W50" s="33"/>
      <c r="X50" s="33"/>
      <c r="Y50" s="33"/>
      <c r="Z50" s="33"/>
      <c r="AA50" s="33"/>
      <c r="AB50" s="33"/>
      <c r="AC50" s="33"/>
      <c r="AD50" s="33"/>
      <c r="AE50" s="33"/>
    </row>
    <row r="51" spans="1:47" s="1" customFormat="1" ht="12" customHeight="1">
      <c r="B51" s="21"/>
      <c r="C51" s="28" t="s">
        <v>107</v>
      </c>
      <c r="L51" s="21"/>
    </row>
    <row r="52" spans="1:47" s="2" customFormat="1" ht="16.5" customHeight="1">
      <c r="A52" s="33"/>
      <c r="B52" s="34"/>
      <c r="C52" s="33"/>
      <c r="D52" s="33"/>
      <c r="E52" s="329" t="s">
        <v>108</v>
      </c>
      <c r="F52" s="331"/>
      <c r="G52" s="331"/>
      <c r="H52" s="331"/>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109</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287" t="str">
        <f>E11</f>
        <v>201.1 - Lávka</v>
      </c>
      <c r="F54" s="331"/>
      <c r="G54" s="331"/>
      <c r="H54" s="331"/>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Hodonín</v>
      </c>
      <c r="G56" s="33"/>
      <c r="H56" s="33"/>
      <c r="I56" s="28" t="s">
        <v>23</v>
      </c>
      <c r="J56" s="51" t="str">
        <f>IF(J14="","",J14)</f>
        <v>26. 1. 2021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Město Hodonín</v>
      </c>
      <c r="G58" s="33"/>
      <c r="H58" s="33"/>
      <c r="I58" s="28" t="s">
        <v>33</v>
      </c>
      <c r="J58" s="31" t="str">
        <f>E23</f>
        <v>Rušar mosty s.r.o.</v>
      </c>
      <c r="K58" s="33"/>
      <c r="L58" s="95"/>
      <c r="S58" s="33"/>
      <c r="T58" s="33"/>
      <c r="U58" s="33"/>
      <c r="V58" s="33"/>
      <c r="W58" s="33"/>
      <c r="X58" s="33"/>
      <c r="Y58" s="33"/>
      <c r="Z58" s="33"/>
      <c r="AA58" s="33"/>
      <c r="AB58" s="33"/>
      <c r="AC58" s="33"/>
      <c r="AD58" s="33"/>
      <c r="AE58" s="33"/>
    </row>
    <row r="59" spans="1:47" s="2" customFormat="1" ht="15.2" customHeight="1">
      <c r="A59" s="33"/>
      <c r="B59" s="34"/>
      <c r="C59" s="28" t="s">
        <v>31</v>
      </c>
      <c r="D59" s="33"/>
      <c r="E59" s="33"/>
      <c r="F59" s="26" t="str">
        <f>IF(E20="","",E20)</f>
        <v>Vyplň údaj</v>
      </c>
      <c r="G59" s="33"/>
      <c r="H59" s="33"/>
      <c r="I59" s="28" t="s">
        <v>38</v>
      </c>
      <c r="J59" s="31" t="str">
        <f>E26</f>
        <v>Ing. Čestmír Rez</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112</v>
      </c>
      <c r="D61" s="103"/>
      <c r="E61" s="103"/>
      <c r="F61" s="103"/>
      <c r="G61" s="103"/>
      <c r="H61" s="103"/>
      <c r="I61" s="103"/>
      <c r="J61" s="110" t="s">
        <v>113</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75</v>
      </c>
      <c r="D63" s="33"/>
      <c r="E63" s="33"/>
      <c r="F63" s="33"/>
      <c r="G63" s="33"/>
      <c r="H63" s="33"/>
      <c r="I63" s="33"/>
      <c r="J63" s="67">
        <f>J95</f>
        <v>0</v>
      </c>
      <c r="K63" s="33"/>
      <c r="L63" s="95"/>
      <c r="S63" s="33"/>
      <c r="T63" s="33"/>
      <c r="U63" s="33"/>
      <c r="V63" s="33"/>
      <c r="W63" s="33"/>
      <c r="X63" s="33"/>
      <c r="Y63" s="33"/>
      <c r="Z63" s="33"/>
      <c r="AA63" s="33"/>
      <c r="AB63" s="33"/>
      <c r="AC63" s="33"/>
      <c r="AD63" s="33"/>
      <c r="AE63" s="33"/>
      <c r="AU63" s="18" t="s">
        <v>114</v>
      </c>
    </row>
    <row r="64" spans="1:47" s="9" customFormat="1" ht="24.95" customHeight="1">
      <c r="B64" s="112"/>
      <c r="D64" s="113" t="s">
        <v>115</v>
      </c>
      <c r="E64" s="114"/>
      <c r="F64" s="114"/>
      <c r="G64" s="114"/>
      <c r="H64" s="114"/>
      <c r="I64" s="114"/>
      <c r="J64" s="115">
        <f>J96</f>
        <v>0</v>
      </c>
      <c r="L64" s="112"/>
    </row>
    <row r="65" spans="1:31" s="10" customFormat="1" ht="19.899999999999999" customHeight="1">
      <c r="B65" s="116"/>
      <c r="D65" s="117" t="s">
        <v>116</v>
      </c>
      <c r="E65" s="118"/>
      <c r="F65" s="118"/>
      <c r="G65" s="118"/>
      <c r="H65" s="118"/>
      <c r="I65" s="118"/>
      <c r="J65" s="119">
        <f>J97</f>
        <v>0</v>
      </c>
      <c r="L65" s="116"/>
    </row>
    <row r="66" spans="1:31" s="10" customFormat="1" ht="19.899999999999999" customHeight="1">
      <c r="B66" s="116"/>
      <c r="D66" s="117" t="s">
        <v>117</v>
      </c>
      <c r="E66" s="118"/>
      <c r="F66" s="118"/>
      <c r="G66" s="118"/>
      <c r="H66" s="118"/>
      <c r="I66" s="118"/>
      <c r="J66" s="119">
        <f>J138</f>
        <v>0</v>
      </c>
      <c r="L66" s="116"/>
    </row>
    <row r="67" spans="1:31" s="10" customFormat="1" ht="19.899999999999999" customHeight="1">
      <c r="B67" s="116"/>
      <c r="D67" s="117" t="s">
        <v>118</v>
      </c>
      <c r="E67" s="118"/>
      <c r="F67" s="118"/>
      <c r="G67" s="118"/>
      <c r="H67" s="118"/>
      <c r="I67" s="118"/>
      <c r="J67" s="119">
        <f>J195</f>
        <v>0</v>
      </c>
      <c r="L67" s="116"/>
    </row>
    <row r="68" spans="1:31" s="10" customFormat="1" ht="19.899999999999999" customHeight="1">
      <c r="B68" s="116"/>
      <c r="D68" s="117" t="s">
        <v>119</v>
      </c>
      <c r="E68" s="118"/>
      <c r="F68" s="118"/>
      <c r="G68" s="118"/>
      <c r="H68" s="118"/>
      <c r="I68" s="118"/>
      <c r="J68" s="119">
        <f>J249</f>
        <v>0</v>
      </c>
      <c r="L68" s="116"/>
    </row>
    <row r="69" spans="1:31" s="10" customFormat="1" ht="19.899999999999999" customHeight="1">
      <c r="B69" s="116"/>
      <c r="D69" s="117" t="s">
        <v>120</v>
      </c>
      <c r="E69" s="118"/>
      <c r="F69" s="118"/>
      <c r="G69" s="118"/>
      <c r="H69" s="118"/>
      <c r="I69" s="118"/>
      <c r="J69" s="119">
        <f>J286</f>
        <v>0</v>
      </c>
      <c r="L69" s="116"/>
    </row>
    <row r="70" spans="1:31" s="10" customFormat="1" ht="19.899999999999999" customHeight="1">
      <c r="B70" s="116"/>
      <c r="D70" s="117" t="s">
        <v>121</v>
      </c>
      <c r="E70" s="118"/>
      <c r="F70" s="118"/>
      <c r="G70" s="118"/>
      <c r="H70" s="118"/>
      <c r="I70" s="118"/>
      <c r="J70" s="119">
        <f>J382</f>
        <v>0</v>
      </c>
      <c r="L70" s="116"/>
    </row>
    <row r="71" spans="1:31" s="9" customFormat="1" ht="24.95" customHeight="1">
      <c r="B71" s="112"/>
      <c r="D71" s="113" t="s">
        <v>122</v>
      </c>
      <c r="E71" s="114"/>
      <c r="F71" s="114"/>
      <c r="G71" s="114"/>
      <c r="H71" s="114"/>
      <c r="I71" s="114"/>
      <c r="J71" s="115">
        <f>J385</f>
        <v>0</v>
      </c>
      <c r="L71" s="112"/>
    </row>
    <row r="72" spans="1:31" s="10" customFormat="1" ht="19.899999999999999" customHeight="1">
      <c r="B72" s="116"/>
      <c r="D72" s="117" t="s">
        <v>123</v>
      </c>
      <c r="E72" s="118"/>
      <c r="F72" s="118"/>
      <c r="G72" s="118"/>
      <c r="H72" s="118"/>
      <c r="I72" s="118"/>
      <c r="J72" s="119">
        <f>J386</f>
        <v>0</v>
      </c>
      <c r="L72" s="116"/>
    </row>
    <row r="73" spans="1:31" s="10" customFormat="1" ht="19.899999999999999" customHeight="1">
      <c r="B73" s="116"/>
      <c r="D73" s="117" t="s">
        <v>124</v>
      </c>
      <c r="E73" s="118"/>
      <c r="F73" s="118"/>
      <c r="G73" s="118"/>
      <c r="H73" s="118"/>
      <c r="I73" s="118"/>
      <c r="J73" s="119">
        <f>J423</f>
        <v>0</v>
      </c>
      <c r="L73" s="116"/>
    </row>
    <row r="74" spans="1:31" s="2" customFormat="1" ht="21.75" customHeight="1">
      <c r="A74" s="33"/>
      <c r="B74" s="34"/>
      <c r="C74" s="33"/>
      <c r="D74" s="33"/>
      <c r="E74" s="33"/>
      <c r="F74" s="33"/>
      <c r="G74" s="33"/>
      <c r="H74" s="33"/>
      <c r="I74" s="33"/>
      <c r="J74" s="33"/>
      <c r="K74" s="33"/>
      <c r="L74" s="95"/>
      <c r="S74" s="33"/>
      <c r="T74" s="33"/>
      <c r="U74" s="33"/>
      <c r="V74" s="33"/>
      <c r="W74" s="33"/>
      <c r="X74" s="33"/>
      <c r="Y74" s="33"/>
      <c r="Z74" s="33"/>
      <c r="AA74" s="33"/>
      <c r="AB74" s="33"/>
      <c r="AC74" s="33"/>
      <c r="AD74" s="33"/>
      <c r="AE74" s="33"/>
    </row>
    <row r="75" spans="1:31" s="2" customFormat="1" ht="6.95" customHeight="1">
      <c r="A75" s="33"/>
      <c r="B75" s="43"/>
      <c r="C75" s="44"/>
      <c r="D75" s="44"/>
      <c r="E75" s="44"/>
      <c r="F75" s="44"/>
      <c r="G75" s="44"/>
      <c r="H75" s="44"/>
      <c r="I75" s="44"/>
      <c r="J75" s="44"/>
      <c r="K75" s="44"/>
      <c r="L75" s="95"/>
      <c r="S75" s="33"/>
      <c r="T75" s="33"/>
      <c r="U75" s="33"/>
      <c r="V75" s="33"/>
      <c r="W75" s="33"/>
      <c r="X75" s="33"/>
      <c r="Y75" s="33"/>
      <c r="Z75" s="33"/>
      <c r="AA75" s="33"/>
      <c r="AB75" s="33"/>
      <c r="AC75" s="33"/>
      <c r="AD75" s="33"/>
      <c r="AE75" s="33"/>
    </row>
    <row r="79" spans="1:31" s="2" customFormat="1" ht="6.95" customHeight="1">
      <c r="A79" s="33"/>
      <c r="B79" s="45"/>
      <c r="C79" s="46"/>
      <c r="D79" s="46"/>
      <c r="E79" s="46"/>
      <c r="F79" s="46"/>
      <c r="G79" s="46"/>
      <c r="H79" s="46"/>
      <c r="I79" s="46"/>
      <c r="J79" s="46"/>
      <c r="K79" s="46"/>
      <c r="L79" s="95"/>
      <c r="S79" s="33"/>
      <c r="T79" s="33"/>
      <c r="U79" s="33"/>
      <c r="V79" s="33"/>
      <c r="W79" s="33"/>
      <c r="X79" s="33"/>
      <c r="Y79" s="33"/>
      <c r="Z79" s="33"/>
      <c r="AA79" s="33"/>
      <c r="AB79" s="33"/>
      <c r="AC79" s="33"/>
      <c r="AD79" s="33"/>
      <c r="AE79" s="33"/>
    </row>
    <row r="80" spans="1:31" s="2" customFormat="1" ht="24.95" customHeight="1">
      <c r="A80" s="33"/>
      <c r="B80" s="34"/>
      <c r="C80" s="22" t="s">
        <v>125</v>
      </c>
      <c r="D80" s="33"/>
      <c r="E80" s="33"/>
      <c r="F80" s="33"/>
      <c r="G80" s="33"/>
      <c r="H80" s="33"/>
      <c r="I80" s="33"/>
      <c r="J80" s="33"/>
      <c r="K80" s="33"/>
      <c r="L80" s="95"/>
      <c r="S80" s="33"/>
      <c r="T80" s="33"/>
      <c r="U80" s="33"/>
      <c r="V80" s="33"/>
      <c r="W80" s="33"/>
      <c r="X80" s="33"/>
      <c r="Y80" s="33"/>
      <c r="Z80" s="33"/>
      <c r="AA80" s="33"/>
      <c r="AB80" s="33"/>
      <c r="AC80" s="33"/>
      <c r="AD80" s="33"/>
      <c r="AE80" s="33"/>
    </row>
    <row r="81" spans="1:63" s="2" customFormat="1" ht="6.95" customHeight="1">
      <c r="A81" s="33"/>
      <c r="B81" s="34"/>
      <c r="C81" s="33"/>
      <c r="D81" s="33"/>
      <c r="E81" s="33"/>
      <c r="F81" s="33"/>
      <c r="G81" s="33"/>
      <c r="H81" s="33"/>
      <c r="I81" s="33"/>
      <c r="J81" s="33"/>
      <c r="K81" s="33"/>
      <c r="L81" s="95"/>
      <c r="S81" s="33"/>
      <c r="T81" s="33"/>
      <c r="U81" s="33"/>
      <c r="V81" s="33"/>
      <c r="W81" s="33"/>
      <c r="X81" s="33"/>
      <c r="Y81" s="33"/>
      <c r="Z81" s="33"/>
      <c r="AA81" s="33"/>
      <c r="AB81" s="33"/>
      <c r="AC81" s="33"/>
      <c r="AD81" s="33"/>
      <c r="AE81" s="33"/>
    </row>
    <row r="82" spans="1:63" s="2" customFormat="1" ht="12" customHeight="1">
      <c r="A82" s="33"/>
      <c r="B82" s="34"/>
      <c r="C82" s="28" t="s">
        <v>17</v>
      </c>
      <c r="D82" s="33"/>
      <c r="E82" s="33"/>
      <c r="F82" s="33"/>
      <c r="G82" s="33"/>
      <c r="H82" s="33"/>
      <c r="I82" s="33"/>
      <c r="J82" s="33"/>
      <c r="K82" s="33"/>
      <c r="L82" s="95"/>
      <c r="S82" s="33"/>
      <c r="T82" s="33"/>
      <c r="U82" s="33"/>
      <c r="V82" s="33"/>
      <c r="W82" s="33"/>
      <c r="X82" s="33"/>
      <c r="Y82" s="33"/>
      <c r="Z82" s="33"/>
      <c r="AA82" s="33"/>
      <c r="AB82" s="33"/>
      <c r="AC82" s="33"/>
      <c r="AD82" s="33"/>
      <c r="AE82" s="33"/>
    </row>
    <row r="83" spans="1:63" s="2" customFormat="1" ht="16.5" customHeight="1">
      <c r="A83" s="33"/>
      <c r="B83" s="34"/>
      <c r="C83" s="33"/>
      <c r="D83" s="33"/>
      <c r="E83" s="329" t="str">
        <f>E7</f>
        <v>Hodonín – přemostění silnice I/55 – lávka pro cyklisty a chodce</v>
      </c>
      <c r="F83" s="330"/>
      <c r="G83" s="330"/>
      <c r="H83" s="330"/>
      <c r="I83" s="33"/>
      <c r="J83" s="33"/>
      <c r="K83" s="33"/>
      <c r="L83" s="95"/>
      <c r="S83" s="33"/>
      <c r="T83" s="33"/>
      <c r="U83" s="33"/>
      <c r="V83" s="33"/>
      <c r="W83" s="33"/>
      <c r="X83" s="33"/>
      <c r="Y83" s="33"/>
      <c r="Z83" s="33"/>
      <c r="AA83" s="33"/>
      <c r="AB83" s="33"/>
      <c r="AC83" s="33"/>
      <c r="AD83" s="33"/>
      <c r="AE83" s="33"/>
    </row>
    <row r="84" spans="1:63" s="1" customFormat="1" ht="12" customHeight="1">
      <c r="B84" s="21"/>
      <c r="C84" s="28" t="s">
        <v>107</v>
      </c>
      <c r="L84" s="21"/>
    </row>
    <row r="85" spans="1:63" s="2" customFormat="1" ht="16.5" customHeight="1">
      <c r="A85" s="33"/>
      <c r="B85" s="34"/>
      <c r="C85" s="33"/>
      <c r="D85" s="33"/>
      <c r="E85" s="329" t="s">
        <v>108</v>
      </c>
      <c r="F85" s="331"/>
      <c r="G85" s="331"/>
      <c r="H85" s="331"/>
      <c r="I85" s="33"/>
      <c r="J85" s="33"/>
      <c r="K85" s="33"/>
      <c r="L85" s="95"/>
      <c r="S85" s="33"/>
      <c r="T85" s="33"/>
      <c r="U85" s="33"/>
      <c r="V85" s="33"/>
      <c r="W85" s="33"/>
      <c r="X85" s="33"/>
      <c r="Y85" s="33"/>
      <c r="Z85" s="33"/>
      <c r="AA85" s="33"/>
      <c r="AB85" s="33"/>
      <c r="AC85" s="33"/>
      <c r="AD85" s="33"/>
      <c r="AE85" s="33"/>
    </row>
    <row r="86" spans="1:63" s="2" customFormat="1" ht="12" customHeight="1">
      <c r="A86" s="33"/>
      <c r="B86" s="34"/>
      <c r="C86" s="28" t="s">
        <v>109</v>
      </c>
      <c r="D86" s="33"/>
      <c r="E86" s="33"/>
      <c r="F86" s="33"/>
      <c r="G86" s="33"/>
      <c r="H86" s="33"/>
      <c r="I86" s="33"/>
      <c r="J86" s="33"/>
      <c r="K86" s="33"/>
      <c r="L86" s="95"/>
      <c r="S86" s="33"/>
      <c r="T86" s="33"/>
      <c r="U86" s="33"/>
      <c r="V86" s="33"/>
      <c r="W86" s="33"/>
      <c r="X86" s="33"/>
      <c r="Y86" s="33"/>
      <c r="Z86" s="33"/>
      <c r="AA86" s="33"/>
      <c r="AB86" s="33"/>
      <c r="AC86" s="33"/>
      <c r="AD86" s="33"/>
      <c r="AE86" s="33"/>
    </row>
    <row r="87" spans="1:63" s="2" customFormat="1" ht="16.5" customHeight="1">
      <c r="A87" s="33"/>
      <c r="B87" s="34"/>
      <c r="C87" s="33"/>
      <c r="D87" s="33"/>
      <c r="E87" s="287" t="str">
        <f>E11</f>
        <v>201.1 - Lávka</v>
      </c>
      <c r="F87" s="331"/>
      <c r="G87" s="331"/>
      <c r="H87" s="331"/>
      <c r="I87" s="33"/>
      <c r="J87" s="33"/>
      <c r="K87" s="33"/>
      <c r="L87" s="95"/>
      <c r="S87" s="33"/>
      <c r="T87" s="33"/>
      <c r="U87" s="33"/>
      <c r="V87" s="33"/>
      <c r="W87" s="33"/>
      <c r="X87" s="33"/>
      <c r="Y87" s="33"/>
      <c r="Z87" s="33"/>
      <c r="AA87" s="33"/>
      <c r="AB87" s="33"/>
      <c r="AC87" s="33"/>
      <c r="AD87" s="33"/>
      <c r="AE87" s="33"/>
    </row>
    <row r="88" spans="1:63" s="2" customFormat="1" ht="6.95" customHeight="1">
      <c r="A88" s="33"/>
      <c r="B88" s="34"/>
      <c r="C88" s="33"/>
      <c r="D88" s="33"/>
      <c r="E88" s="33"/>
      <c r="F88" s="33"/>
      <c r="G88" s="33"/>
      <c r="H88" s="33"/>
      <c r="I88" s="33"/>
      <c r="J88" s="33"/>
      <c r="K88" s="33"/>
      <c r="L88" s="95"/>
      <c r="S88" s="33"/>
      <c r="T88" s="33"/>
      <c r="U88" s="33"/>
      <c r="V88" s="33"/>
      <c r="W88" s="33"/>
      <c r="X88" s="33"/>
      <c r="Y88" s="33"/>
      <c r="Z88" s="33"/>
      <c r="AA88" s="33"/>
      <c r="AB88" s="33"/>
      <c r="AC88" s="33"/>
      <c r="AD88" s="33"/>
      <c r="AE88" s="33"/>
    </row>
    <row r="89" spans="1:63" s="2" customFormat="1" ht="12" customHeight="1">
      <c r="A89" s="33"/>
      <c r="B89" s="34"/>
      <c r="C89" s="28" t="s">
        <v>21</v>
      </c>
      <c r="D89" s="33"/>
      <c r="E89" s="33"/>
      <c r="F89" s="26" t="str">
        <f>F14</f>
        <v>Hodonín</v>
      </c>
      <c r="G89" s="33"/>
      <c r="H89" s="33"/>
      <c r="I89" s="28" t="s">
        <v>23</v>
      </c>
      <c r="J89" s="51" t="str">
        <f>IF(J14="","",J14)</f>
        <v>26. 1. 2021</v>
      </c>
      <c r="K89" s="33"/>
      <c r="L89" s="95"/>
      <c r="S89" s="33"/>
      <c r="T89" s="33"/>
      <c r="U89" s="33"/>
      <c r="V89" s="33"/>
      <c r="W89" s="33"/>
      <c r="X89" s="33"/>
      <c r="Y89" s="33"/>
      <c r="Z89" s="33"/>
      <c r="AA89" s="33"/>
      <c r="AB89" s="33"/>
      <c r="AC89" s="33"/>
      <c r="AD89" s="33"/>
      <c r="AE89" s="33"/>
    </row>
    <row r="90" spans="1:63" s="2" customFormat="1" ht="6.95" customHeight="1">
      <c r="A90" s="33"/>
      <c r="B90" s="34"/>
      <c r="C90" s="33"/>
      <c r="D90" s="33"/>
      <c r="E90" s="33"/>
      <c r="F90" s="33"/>
      <c r="G90" s="33"/>
      <c r="H90" s="33"/>
      <c r="I90" s="33"/>
      <c r="J90" s="33"/>
      <c r="K90" s="33"/>
      <c r="L90" s="95"/>
      <c r="S90" s="33"/>
      <c r="T90" s="33"/>
      <c r="U90" s="33"/>
      <c r="V90" s="33"/>
      <c r="W90" s="33"/>
      <c r="X90" s="33"/>
      <c r="Y90" s="33"/>
      <c r="Z90" s="33"/>
      <c r="AA90" s="33"/>
      <c r="AB90" s="33"/>
      <c r="AC90" s="33"/>
      <c r="AD90" s="33"/>
      <c r="AE90" s="33"/>
    </row>
    <row r="91" spans="1:63" s="2" customFormat="1" ht="15.2" customHeight="1">
      <c r="A91" s="33"/>
      <c r="B91" s="34"/>
      <c r="C91" s="28" t="s">
        <v>25</v>
      </c>
      <c r="D91" s="33"/>
      <c r="E91" s="33"/>
      <c r="F91" s="26" t="str">
        <f>E17</f>
        <v>Město Hodonín</v>
      </c>
      <c r="G91" s="33"/>
      <c r="H91" s="33"/>
      <c r="I91" s="28" t="s">
        <v>33</v>
      </c>
      <c r="J91" s="31" t="str">
        <f>E23</f>
        <v>Rušar mosty s.r.o.</v>
      </c>
      <c r="K91" s="33"/>
      <c r="L91" s="95"/>
      <c r="S91" s="33"/>
      <c r="T91" s="33"/>
      <c r="U91" s="33"/>
      <c r="V91" s="33"/>
      <c r="W91" s="33"/>
      <c r="X91" s="33"/>
      <c r="Y91" s="33"/>
      <c r="Z91" s="33"/>
      <c r="AA91" s="33"/>
      <c r="AB91" s="33"/>
      <c r="AC91" s="33"/>
      <c r="AD91" s="33"/>
      <c r="AE91" s="33"/>
    </row>
    <row r="92" spans="1:63" s="2" customFormat="1" ht="15.2" customHeight="1">
      <c r="A92" s="33"/>
      <c r="B92" s="34"/>
      <c r="C92" s="28" t="s">
        <v>31</v>
      </c>
      <c r="D92" s="33"/>
      <c r="E92" s="33"/>
      <c r="F92" s="26" t="str">
        <f>IF(E20="","",E20)</f>
        <v>Vyplň údaj</v>
      </c>
      <c r="G92" s="33"/>
      <c r="H92" s="33"/>
      <c r="I92" s="28" t="s">
        <v>38</v>
      </c>
      <c r="J92" s="31" t="str">
        <f>E26</f>
        <v>Ing. Čestmír Rez</v>
      </c>
      <c r="K92" s="33"/>
      <c r="L92" s="95"/>
      <c r="S92" s="33"/>
      <c r="T92" s="33"/>
      <c r="U92" s="33"/>
      <c r="V92" s="33"/>
      <c r="W92" s="33"/>
      <c r="X92" s="33"/>
      <c r="Y92" s="33"/>
      <c r="Z92" s="33"/>
      <c r="AA92" s="33"/>
      <c r="AB92" s="33"/>
      <c r="AC92" s="33"/>
      <c r="AD92" s="33"/>
      <c r="AE92" s="33"/>
    </row>
    <row r="93" spans="1:63" s="2" customFormat="1" ht="10.35" customHeight="1">
      <c r="A93" s="33"/>
      <c r="B93" s="34"/>
      <c r="C93" s="33"/>
      <c r="D93" s="33"/>
      <c r="E93" s="33"/>
      <c r="F93" s="33"/>
      <c r="G93" s="33"/>
      <c r="H93" s="33"/>
      <c r="I93" s="33"/>
      <c r="J93" s="33"/>
      <c r="K93" s="33"/>
      <c r="L93" s="95"/>
      <c r="S93" s="33"/>
      <c r="T93" s="33"/>
      <c r="U93" s="33"/>
      <c r="V93" s="33"/>
      <c r="W93" s="33"/>
      <c r="X93" s="33"/>
      <c r="Y93" s="33"/>
      <c r="Z93" s="33"/>
      <c r="AA93" s="33"/>
      <c r="AB93" s="33"/>
      <c r="AC93" s="33"/>
      <c r="AD93" s="33"/>
      <c r="AE93" s="33"/>
    </row>
    <row r="94" spans="1:63" s="11" customFormat="1" ht="29.25" customHeight="1">
      <c r="A94" s="120"/>
      <c r="B94" s="121"/>
      <c r="C94" s="122" t="s">
        <v>126</v>
      </c>
      <c r="D94" s="123" t="s">
        <v>62</v>
      </c>
      <c r="E94" s="123" t="s">
        <v>58</v>
      </c>
      <c r="F94" s="123" t="s">
        <v>59</v>
      </c>
      <c r="G94" s="123" t="s">
        <v>127</v>
      </c>
      <c r="H94" s="123" t="s">
        <v>128</v>
      </c>
      <c r="I94" s="123" t="s">
        <v>129</v>
      </c>
      <c r="J94" s="123" t="s">
        <v>113</v>
      </c>
      <c r="K94" s="124" t="s">
        <v>130</v>
      </c>
      <c r="L94" s="125"/>
      <c r="M94" s="58" t="s">
        <v>3</v>
      </c>
      <c r="N94" s="59" t="s">
        <v>47</v>
      </c>
      <c r="O94" s="59" t="s">
        <v>131</v>
      </c>
      <c r="P94" s="59" t="s">
        <v>132</v>
      </c>
      <c r="Q94" s="59" t="s">
        <v>133</v>
      </c>
      <c r="R94" s="59" t="s">
        <v>134</v>
      </c>
      <c r="S94" s="59" t="s">
        <v>135</v>
      </c>
      <c r="T94" s="60" t="s">
        <v>136</v>
      </c>
      <c r="U94" s="120"/>
      <c r="V94" s="120"/>
      <c r="W94" s="120"/>
      <c r="X94" s="120"/>
      <c r="Y94" s="120"/>
      <c r="Z94" s="120"/>
      <c r="AA94" s="120"/>
      <c r="AB94" s="120"/>
      <c r="AC94" s="120"/>
      <c r="AD94" s="120"/>
      <c r="AE94" s="120"/>
    </row>
    <row r="95" spans="1:63" s="2" customFormat="1" ht="22.9" customHeight="1">
      <c r="A95" s="33"/>
      <c r="B95" s="34"/>
      <c r="C95" s="65" t="s">
        <v>137</v>
      </c>
      <c r="D95" s="33"/>
      <c r="E95" s="33"/>
      <c r="F95" s="33"/>
      <c r="G95" s="33"/>
      <c r="H95" s="33"/>
      <c r="I95" s="33"/>
      <c r="J95" s="126">
        <f>BK95</f>
        <v>0</v>
      </c>
      <c r="K95" s="33"/>
      <c r="L95" s="34"/>
      <c r="M95" s="61"/>
      <c r="N95" s="52"/>
      <c r="O95" s="62"/>
      <c r="P95" s="127">
        <f>P96+P385</f>
        <v>0</v>
      </c>
      <c r="Q95" s="62"/>
      <c r="R95" s="127">
        <f>R96+R385</f>
        <v>322.47313627</v>
      </c>
      <c r="S95" s="62"/>
      <c r="T95" s="128">
        <f>T96+T385</f>
        <v>5.6999999999999993</v>
      </c>
      <c r="U95" s="33"/>
      <c r="V95" s="33"/>
      <c r="W95" s="33"/>
      <c r="X95" s="33"/>
      <c r="Y95" s="33"/>
      <c r="Z95" s="33"/>
      <c r="AA95" s="33"/>
      <c r="AB95" s="33"/>
      <c r="AC95" s="33"/>
      <c r="AD95" s="33"/>
      <c r="AE95" s="33"/>
      <c r="AT95" s="18" t="s">
        <v>76</v>
      </c>
      <c r="AU95" s="18" t="s">
        <v>114</v>
      </c>
      <c r="BK95" s="129">
        <f>BK96+BK385</f>
        <v>0</v>
      </c>
    </row>
    <row r="96" spans="1:63" s="12" customFormat="1" ht="25.9" customHeight="1">
      <c r="B96" s="130"/>
      <c r="D96" s="131" t="s">
        <v>76</v>
      </c>
      <c r="E96" s="132" t="s">
        <v>138</v>
      </c>
      <c r="F96" s="132" t="s">
        <v>139</v>
      </c>
      <c r="I96" s="133"/>
      <c r="J96" s="134">
        <f>BK96</f>
        <v>0</v>
      </c>
      <c r="L96" s="130"/>
      <c r="M96" s="135"/>
      <c r="N96" s="136"/>
      <c r="O96" s="136"/>
      <c r="P96" s="137">
        <f>P97+P138+P195+P249+P286+P382</f>
        <v>0</v>
      </c>
      <c r="Q96" s="136"/>
      <c r="R96" s="137">
        <f>R97+R138+R195+R249+R286+R382</f>
        <v>322.10060162999997</v>
      </c>
      <c r="S96" s="136"/>
      <c r="T96" s="138">
        <f>T97+T138+T195+T249+T286+T382</f>
        <v>5.6999999999999993</v>
      </c>
      <c r="AR96" s="131" t="s">
        <v>84</v>
      </c>
      <c r="AT96" s="139" t="s">
        <v>76</v>
      </c>
      <c r="AU96" s="139" t="s">
        <v>77</v>
      </c>
      <c r="AY96" s="131" t="s">
        <v>140</v>
      </c>
      <c r="BK96" s="140">
        <f>BK97+BK138+BK195+BK249+BK286+BK382</f>
        <v>0</v>
      </c>
    </row>
    <row r="97" spans="1:65" s="12" customFormat="1" ht="22.9" customHeight="1">
      <c r="B97" s="130"/>
      <c r="D97" s="131" t="s">
        <v>76</v>
      </c>
      <c r="E97" s="141" t="s">
        <v>84</v>
      </c>
      <c r="F97" s="141" t="s">
        <v>141</v>
      </c>
      <c r="I97" s="133"/>
      <c r="J97" s="142">
        <f>BK97</f>
        <v>0</v>
      </c>
      <c r="L97" s="130"/>
      <c r="M97" s="135"/>
      <c r="N97" s="136"/>
      <c r="O97" s="136"/>
      <c r="P97" s="137">
        <f>SUM(P98:P137)</f>
        <v>0</v>
      </c>
      <c r="Q97" s="136"/>
      <c r="R97" s="137">
        <f>SUM(R98:R137)</f>
        <v>110.1704</v>
      </c>
      <c r="S97" s="136"/>
      <c r="T97" s="138">
        <f>SUM(T98:T137)</f>
        <v>5.3249999999999993</v>
      </c>
      <c r="AR97" s="131" t="s">
        <v>84</v>
      </c>
      <c r="AT97" s="139" t="s">
        <v>76</v>
      </c>
      <c r="AU97" s="139" t="s">
        <v>84</v>
      </c>
      <c r="AY97" s="131" t="s">
        <v>140</v>
      </c>
      <c r="BK97" s="140">
        <f>SUM(BK98:BK137)</f>
        <v>0</v>
      </c>
    </row>
    <row r="98" spans="1:65" s="2" customFormat="1" ht="24">
      <c r="A98" s="33"/>
      <c r="B98" s="143"/>
      <c r="C98" s="144" t="s">
        <v>84</v>
      </c>
      <c r="D98" s="144" t="s">
        <v>142</v>
      </c>
      <c r="E98" s="145" t="s">
        <v>143</v>
      </c>
      <c r="F98" s="146" t="s">
        <v>144</v>
      </c>
      <c r="G98" s="147" t="s">
        <v>145</v>
      </c>
      <c r="H98" s="148">
        <v>15</v>
      </c>
      <c r="I98" s="149"/>
      <c r="J98" s="150">
        <f>ROUND(I98*H98,2)</f>
        <v>0</v>
      </c>
      <c r="K98" s="146" t="s">
        <v>146</v>
      </c>
      <c r="L98" s="34"/>
      <c r="M98" s="151" t="s">
        <v>3</v>
      </c>
      <c r="N98" s="152" t="s">
        <v>48</v>
      </c>
      <c r="O98" s="54"/>
      <c r="P98" s="153">
        <f>O98*H98</f>
        <v>0</v>
      </c>
      <c r="Q98" s="153">
        <v>0</v>
      </c>
      <c r="R98" s="153">
        <f>Q98*H98</f>
        <v>0</v>
      </c>
      <c r="S98" s="153">
        <v>0.35499999999999998</v>
      </c>
      <c r="T98" s="154">
        <f>S98*H98</f>
        <v>5.3249999999999993</v>
      </c>
      <c r="U98" s="33"/>
      <c r="V98" s="33"/>
      <c r="W98" s="33"/>
      <c r="X98" s="33"/>
      <c r="Y98" s="33"/>
      <c r="Z98" s="33"/>
      <c r="AA98" s="33"/>
      <c r="AB98" s="33"/>
      <c r="AC98" s="33"/>
      <c r="AD98" s="33"/>
      <c r="AE98" s="33"/>
      <c r="AR98" s="155" t="s">
        <v>147</v>
      </c>
      <c r="AT98" s="155" t="s">
        <v>142</v>
      </c>
      <c r="AU98" s="155" t="s">
        <v>87</v>
      </c>
      <c r="AY98" s="18" t="s">
        <v>140</v>
      </c>
      <c r="BE98" s="156">
        <f>IF(N98="základní",J98,0)</f>
        <v>0</v>
      </c>
      <c r="BF98" s="156">
        <f>IF(N98="snížená",J98,0)</f>
        <v>0</v>
      </c>
      <c r="BG98" s="156">
        <f>IF(N98="zákl. přenesená",J98,0)</f>
        <v>0</v>
      </c>
      <c r="BH98" s="156">
        <f>IF(N98="sníž. přenesená",J98,0)</f>
        <v>0</v>
      </c>
      <c r="BI98" s="156">
        <f>IF(N98="nulová",J98,0)</f>
        <v>0</v>
      </c>
      <c r="BJ98" s="18" t="s">
        <v>84</v>
      </c>
      <c r="BK98" s="156">
        <f>ROUND(I98*H98,2)</f>
        <v>0</v>
      </c>
      <c r="BL98" s="18" t="s">
        <v>147</v>
      </c>
      <c r="BM98" s="155" t="s">
        <v>148</v>
      </c>
    </row>
    <row r="99" spans="1:65" s="2" customFormat="1" ht="29.25">
      <c r="A99" s="33"/>
      <c r="B99" s="34"/>
      <c r="C99" s="33"/>
      <c r="D99" s="157" t="s">
        <v>149</v>
      </c>
      <c r="E99" s="33"/>
      <c r="F99" s="158" t="s">
        <v>150</v>
      </c>
      <c r="G99" s="33"/>
      <c r="H99" s="33"/>
      <c r="I99" s="159"/>
      <c r="J99" s="33"/>
      <c r="K99" s="33"/>
      <c r="L99" s="34"/>
      <c r="M99" s="160"/>
      <c r="N99" s="161"/>
      <c r="O99" s="54"/>
      <c r="P99" s="54"/>
      <c r="Q99" s="54"/>
      <c r="R99" s="54"/>
      <c r="S99" s="54"/>
      <c r="T99" s="55"/>
      <c r="U99" s="33"/>
      <c r="V99" s="33"/>
      <c r="W99" s="33"/>
      <c r="X99" s="33"/>
      <c r="Y99" s="33"/>
      <c r="Z99" s="33"/>
      <c r="AA99" s="33"/>
      <c r="AB99" s="33"/>
      <c r="AC99" s="33"/>
      <c r="AD99" s="33"/>
      <c r="AE99" s="33"/>
      <c r="AT99" s="18" t="s">
        <v>149</v>
      </c>
      <c r="AU99" s="18" t="s">
        <v>87</v>
      </c>
    </row>
    <row r="100" spans="1:65" s="13" customFormat="1" ht="11.25">
      <c r="B100" s="162"/>
      <c r="D100" s="157" t="s">
        <v>151</v>
      </c>
      <c r="E100" s="163" t="s">
        <v>3</v>
      </c>
      <c r="F100" s="164" t="s">
        <v>152</v>
      </c>
      <c r="H100" s="165">
        <v>15</v>
      </c>
      <c r="I100" s="166"/>
      <c r="L100" s="162"/>
      <c r="M100" s="167"/>
      <c r="N100" s="168"/>
      <c r="O100" s="168"/>
      <c r="P100" s="168"/>
      <c r="Q100" s="168"/>
      <c r="R100" s="168"/>
      <c r="S100" s="168"/>
      <c r="T100" s="169"/>
      <c r="AT100" s="163" t="s">
        <v>151</v>
      </c>
      <c r="AU100" s="163" t="s">
        <v>87</v>
      </c>
      <c r="AV100" s="13" t="s">
        <v>87</v>
      </c>
      <c r="AW100" s="13" t="s">
        <v>37</v>
      </c>
      <c r="AX100" s="13" t="s">
        <v>84</v>
      </c>
      <c r="AY100" s="163" t="s">
        <v>140</v>
      </c>
    </row>
    <row r="101" spans="1:65" s="2" customFormat="1" ht="48">
      <c r="A101" s="33"/>
      <c r="B101" s="143"/>
      <c r="C101" s="144" t="s">
        <v>87</v>
      </c>
      <c r="D101" s="144" t="s">
        <v>142</v>
      </c>
      <c r="E101" s="145" t="s">
        <v>153</v>
      </c>
      <c r="F101" s="146" t="s">
        <v>154</v>
      </c>
      <c r="G101" s="147" t="s">
        <v>155</v>
      </c>
      <c r="H101" s="148">
        <v>6</v>
      </c>
      <c r="I101" s="149"/>
      <c r="J101" s="150">
        <f>ROUND(I101*H101,2)</f>
        <v>0</v>
      </c>
      <c r="K101" s="146" t="s">
        <v>146</v>
      </c>
      <c r="L101" s="34"/>
      <c r="M101" s="151" t="s">
        <v>3</v>
      </c>
      <c r="N101" s="152" t="s">
        <v>48</v>
      </c>
      <c r="O101" s="54"/>
      <c r="P101" s="153">
        <f>O101*H101</f>
        <v>0</v>
      </c>
      <c r="Q101" s="153">
        <v>3.6900000000000002E-2</v>
      </c>
      <c r="R101" s="153">
        <f>Q101*H101</f>
        <v>0.22140000000000001</v>
      </c>
      <c r="S101" s="153">
        <v>0</v>
      </c>
      <c r="T101" s="154">
        <f>S101*H101</f>
        <v>0</v>
      </c>
      <c r="U101" s="33"/>
      <c r="V101" s="33"/>
      <c r="W101" s="33"/>
      <c r="X101" s="33"/>
      <c r="Y101" s="33"/>
      <c r="Z101" s="33"/>
      <c r="AA101" s="33"/>
      <c r="AB101" s="33"/>
      <c r="AC101" s="33"/>
      <c r="AD101" s="33"/>
      <c r="AE101" s="33"/>
      <c r="AR101" s="155" t="s">
        <v>147</v>
      </c>
      <c r="AT101" s="155" t="s">
        <v>142</v>
      </c>
      <c r="AU101" s="155" t="s">
        <v>87</v>
      </c>
      <c r="AY101" s="18" t="s">
        <v>140</v>
      </c>
      <c r="BE101" s="156">
        <f>IF(N101="základní",J101,0)</f>
        <v>0</v>
      </c>
      <c r="BF101" s="156">
        <f>IF(N101="snížená",J101,0)</f>
        <v>0</v>
      </c>
      <c r="BG101" s="156">
        <f>IF(N101="zákl. přenesená",J101,0)</f>
        <v>0</v>
      </c>
      <c r="BH101" s="156">
        <f>IF(N101="sníž. přenesená",J101,0)</f>
        <v>0</v>
      </c>
      <c r="BI101" s="156">
        <f>IF(N101="nulová",J101,0)</f>
        <v>0</v>
      </c>
      <c r="BJ101" s="18" t="s">
        <v>84</v>
      </c>
      <c r="BK101" s="156">
        <f>ROUND(I101*H101,2)</f>
        <v>0</v>
      </c>
      <c r="BL101" s="18" t="s">
        <v>147</v>
      </c>
      <c r="BM101" s="155" t="s">
        <v>156</v>
      </c>
    </row>
    <row r="102" spans="1:65" s="2" customFormat="1" ht="58.5">
      <c r="A102" s="33"/>
      <c r="B102" s="34"/>
      <c r="C102" s="33"/>
      <c r="D102" s="157" t="s">
        <v>149</v>
      </c>
      <c r="E102" s="33"/>
      <c r="F102" s="158" t="s">
        <v>157</v>
      </c>
      <c r="G102" s="33"/>
      <c r="H102" s="33"/>
      <c r="I102" s="159"/>
      <c r="J102" s="33"/>
      <c r="K102" s="33"/>
      <c r="L102" s="34"/>
      <c r="M102" s="160"/>
      <c r="N102" s="161"/>
      <c r="O102" s="54"/>
      <c r="P102" s="54"/>
      <c r="Q102" s="54"/>
      <c r="R102" s="54"/>
      <c r="S102" s="54"/>
      <c r="T102" s="55"/>
      <c r="U102" s="33"/>
      <c r="V102" s="33"/>
      <c r="W102" s="33"/>
      <c r="X102" s="33"/>
      <c r="Y102" s="33"/>
      <c r="Z102" s="33"/>
      <c r="AA102" s="33"/>
      <c r="AB102" s="33"/>
      <c r="AC102" s="33"/>
      <c r="AD102" s="33"/>
      <c r="AE102" s="33"/>
      <c r="AT102" s="18" t="s">
        <v>149</v>
      </c>
      <c r="AU102" s="18" t="s">
        <v>87</v>
      </c>
    </row>
    <row r="103" spans="1:65" s="13" customFormat="1" ht="11.25">
      <c r="B103" s="162"/>
      <c r="D103" s="157" t="s">
        <v>151</v>
      </c>
      <c r="E103" s="163" t="s">
        <v>3</v>
      </c>
      <c r="F103" s="164" t="s">
        <v>158</v>
      </c>
      <c r="H103" s="165">
        <v>6</v>
      </c>
      <c r="I103" s="166"/>
      <c r="L103" s="162"/>
      <c r="M103" s="167"/>
      <c r="N103" s="168"/>
      <c r="O103" s="168"/>
      <c r="P103" s="168"/>
      <c r="Q103" s="168"/>
      <c r="R103" s="168"/>
      <c r="S103" s="168"/>
      <c r="T103" s="169"/>
      <c r="AT103" s="163" t="s">
        <v>151</v>
      </c>
      <c r="AU103" s="163" t="s">
        <v>87</v>
      </c>
      <c r="AV103" s="13" t="s">
        <v>87</v>
      </c>
      <c r="AW103" s="13" t="s">
        <v>37</v>
      </c>
      <c r="AX103" s="13" t="s">
        <v>84</v>
      </c>
      <c r="AY103" s="163" t="s">
        <v>140</v>
      </c>
    </row>
    <row r="104" spans="1:65" s="2" customFormat="1" ht="16.5" customHeight="1">
      <c r="A104" s="33"/>
      <c r="B104" s="143"/>
      <c r="C104" s="144" t="s">
        <v>159</v>
      </c>
      <c r="D104" s="144" t="s">
        <v>142</v>
      </c>
      <c r="E104" s="145" t="s">
        <v>160</v>
      </c>
      <c r="F104" s="146" t="s">
        <v>161</v>
      </c>
      <c r="G104" s="147" t="s">
        <v>162</v>
      </c>
      <c r="H104" s="148">
        <v>16.579999999999998</v>
      </c>
      <c r="I104" s="149"/>
      <c r="J104" s="150">
        <f>ROUND(I104*H104,2)</f>
        <v>0</v>
      </c>
      <c r="K104" s="146" t="s">
        <v>146</v>
      </c>
      <c r="L104" s="34"/>
      <c r="M104" s="151" t="s">
        <v>3</v>
      </c>
      <c r="N104" s="152" t="s">
        <v>48</v>
      </c>
      <c r="O104" s="54"/>
      <c r="P104" s="153">
        <f>O104*H104</f>
        <v>0</v>
      </c>
      <c r="Q104" s="153">
        <v>0</v>
      </c>
      <c r="R104" s="153">
        <f>Q104*H104</f>
        <v>0</v>
      </c>
      <c r="S104" s="153">
        <v>0</v>
      </c>
      <c r="T104" s="154">
        <f>S104*H104</f>
        <v>0</v>
      </c>
      <c r="U104" s="33"/>
      <c r="V104" s="33"/>
      <c r="W104" s="33"/>
      <c r="X104" s="33"/>
      <c r="Y104" s="33"/>
      <c r="Z104" s="33"/>
      <c r="AA104" s="33"/>
      <c r="AB104" s="33"/>
      <c r="AC104" s="33"/>
      <c r="AD104" s="33"/>
      <c r="AE104" s="33"/>
      <c r="AR104" s="155" t="s">
        <v>147</v>
      </c>
      <c r="AT104" s="155" t="s">
        <v>142</v>
      </c>
      <c r="AU104" s="155" t="s">
        <v>87</v>
      </c>
      <c r="AY104" s="18" t="s">
        <v>140</v>
      </c>
      <c r="BE104" s="156">
        <f>IF(N104="základní",J104,0)</f>
        <v>0</v>
      </c>
      <c r="BF104" s="156">
        <f>IF(N104="snížená",J104,0)</f>
        <v>0</v>
      </c>
      <c r="BG104" s="156">
        <f>IF(N104="zákl. přenesená",J104,0)</f>
        <v>0</v>
      </c>
      <c r="BH104" s="156">
        <f>IF(N104="sníž. přenesená",J104,0)</f>
        <v>0</v>
      </c>
      <c r="BI104" s="156">
        <f>IF(N104="nulová",J104,0)</f>
        <v>0</v>
      </c>
      <c r="BJ104" s="18" t="s">
        <v>84</v>
      </c>
      <c r="BK104" s="156">
        <f>ROUND(I104*H104,2)</f>
        <v>0</v>
      </c>
      <c r="BL104" s="18" t="s">
        <v>147</v>
      </c>
      <c r="BM104" s="155" t="s">
        <v>163</v>
      </c>
    </row>
    <row r="105" spans="1:65" s="2" customFormat="1" ht="29.25">
      <c r="A105" s="33"/>
      <c r="B105" s="34"/>
      <c r="C105" s="33"/>
      <c r="D105" s="157" t="s">
        <v>149</v>
      </c>
      <c r="E105" s="33"/>
      <c r="F105" s="158" t="s">
        <v>164</v>
      </c>
      <c r="G105" s="33"/>
      <c r="H105" s="33"/>
      <c r="I105" s="159"/>
      <c r="J105" s="33"/>
      <c r="K105" s="33"/>
      <c r="L105" s="34"/>
      <c r="M105" s="160"/>
      <c r="N105" s="161"/>
      <c r="O105" s="54"/>
      <c r="P105" s="54"/>
      <c r="Q105" s="54"/>
      <c r="R105" s="54"/>
      <c r="S105" s="54"/>
      <c r="T105" s="55"/>
      <c r="U105" s="33"/>
      <c r="V105" s="33"/>
      <c r="W105" s="33"/>
      <c r="X105" s="33"/>
      <c r="Y105" s="33"/>
      <c r="Z105" s="33"/>
      <c r="AA105" s="33"/>
      <c r="AB105" s="33"/>
      <c r="AC105" s="33"/>
      <c r="AD105" s="33"/>
      <c r="AE105" s="33"/>
      <c r="AT105" s="18" t="s">
        <v>149</v>
      </c>
      <c r="AU105" s="18" t="s">
        <v>87</v>
      </c>
    </row>
    <row r="106" spans="1:65" s="13" customFormat="1" ht="11.25">
      <c r="B106" s="162"/>
      <c r="D106" s="157" t="s">
        <v>151</v>
      </c>
      <c r="E106" s="163" t="s">
        <v>3</v>
      </c>
      <c r="F106" s="164" t="s">
        <v>165</v>
      </c>
      <c r="H106" s="165">
        <v>9.02</v>
      </c>
      <c r="I106" s="166"/>
      <c r="L106" s="162"/>
      <c r="M106" s="167"/>
      <c r="N106" s="168"/>
      <c r="O106" s="168"/>
      <c r="P106" s="168"/>
      <c r="Q106" s="168"/>
      <c r="R106" s="168"/>
      <c r="S106" s="168"/>
      <c r="T106" s="169"/>
      <c r="AT106" s="163" t="s">
        <v>151</v>
      </c>
      <c r="AU106" s="163" t="s">
        <v>87</v>
      </c>
      <c r="AV106" s="13" t="s">
        <v>87</v>
      </c>
      <c r="AW106" s="13" t="s">
        <v>37</v>
      </c>
      <c r="AX106" s="13" t="s">
        <v>77</v>
      </c>
      <c r="AY106" s="163" t="s">
        <v>140</v>
      </c>
    </row>
    <row r="107" spans="1:65" s="13" customFormat="1" ht="11.25">
      <c r="B107" s="162"/>
      <c r="D107" s="157" t="s">
        <v>151</v>
      </c>
      <c r="E107" s="163" t="s">
        <v>3</v>
      </c>
      <c r="F107" s="164" t="s">
        <v>166</v>
      </c>
      <c r="H107" s="165">
        <v>7.56</v>
      </c>
      <c r="I107" s="166"/>
      <c r="L107" s="162"/>
      <c r="M107" s="167"/>
      <c r="N107" s="168"/>
      <c r="O107" s="168"/>
      <c r="P107" s="168"/>
      <c r="Q107" s="168"/>
      <c r="R107" s="168"/>
      <c r="S107" s="168"/>
      <c r="T107" s="169"/>
      <c r="AT107" s="163" t="s">
        <v>151</v>
      </c>
      <c r="AU107" s="163" t="s">
        <v>87</v>
      </c>
      <c r="AV107" s="13" t="s">
        <v>87</v>
      </c>
      <c r="AW107" s="13" t="s">
        <v>37</v>
      </c>
      <c r="AX107" s="13" t="s">
        <v>77</v>
      </c>
      <c r="AY107" s="163" t="s">
        <v>140</v>
      </c>
    </row>
    <row r="108" spans="1:65" s="14" customFormat="1" ht="11.25">
      <c r="B108" s="170"/>
      <c r="D108" s="157" t="s">
        <v>151</v>
      </c>
      <c r="E108" s="171" t="s">
        <v>3</v>
      </c>
      <c r="F108" s="172" t="s">
        <v>167</v>
      </c>
      <c r="H108" s="173">
        <v>16.579999999999998</v>
      </c>
      <c r="I108" s="174"/>
      <c r="L108" s="170"/>
      <c r="M108" s="175"/>
      <c r="N108" s="176"/>
      <c r="O108" s="176"/>
      <c r="P108" s="176"/>
      <c r="Q108" s="176"/>
      <c r="R108" s="176"/>
      <c r="S108" s="176"/>
      <c r="T108" s="177"/>
      <c r="AT108" s="171" t="s">
        <v>151</v>
      </c>
      <c r="AU108" s="171" t="s">
        <v>87</v>
      </c>
      <c r="AV108" s="14" t="s">
        <v>147</v>
      </c>
      <c r="AW108" s="14" t="s">
        <v>37</v>
      </c>
      <c r="AX108" s="14" t="s">
        <v>84</v>
      </c>
      <c r="AY108" s="171" t="s">
        <v>140</v>
      </c>
    </row>
    <row r="109" spans="1:65" s="2" customFormat="1" ht="24">
      <c r="A109" s="33"/>
      <c r="B109" s="143"/>
      <c r="C109" s="144" t="s">
        <v>147</v>
      </c>
      <c r="D109" s="144" t="s">
        <v>142</v>
      </c>
      <c r="E109" s="145" t="s">
        <v>168</v>
      </c>
      <c r="F109" s="146" t="s">
        <v>169</v>
      </c>
      <c r="G109" s="147" t="s">
        <v>162</v>
      </c>
      <c r="H109" s="148">
        <v>85.656000000000006</v>
      </c>
      <c r="I109" s="149"/>
      <c r="J109" s="150">
        <f>ROUND(I109*H109,2)</f>
        <v>0</v>
      </c>
      <c r="K109" s="146" t="s">
        <v>146</v>
      </c>
      <c r="L109" s="34"/>
      <c r="M109" s="151" t="s">
        <v>3</v>
      </c>
      <c r="N109" s="152" t="s">
        <v>48</v>
      </c>
      <c r="O109" s="54"/>
      <c r="P109" s="153">
        <f>O109*H109</f>
        <v>0</v>
      </c>
      <c r="Q109" s="153">
        <v>0</v>
      </c>
      <c r="R109" s="153">
        <f>Q109*H109</f>
        <v>0</v>
      </c>
      <c r="S109" s="153">
        <v>0</v>
      </c>
      <c r="T109" s="154">
        <f>S109*H109</f>
        <v>0</v>
      </c>
      <c r="U109" s="33"/>
      <c r="V109" s="33"/>
      <c r="W109" s="33"/>
      <c r="X109" s="33"/>
      <c r="Y109" s="33"/>
      <c r="Z109" s="33"/>
      <c r="AA109" s="33"/>
      <c r="AB109" s="33"/>
      <c r="AC109" s="33"/>
      <c r="AD109" s="33"/>
      <c r="AE109" s="33"/>
      <c r="AR109" s="155" t="s">
        <v>147</v>
      </c>
      <c r="AT109" s="155" t="s">
        <v>142</v>
      </c>
      <c r="AU109" s="155" t="s">
        <v>87</v>
      </c>
      <c r="AY109" s="18" t="s">
        <v>140</v>
      </c>
      <c r="BE109" s="156">
        <f>IF(N109="základní",J109,0)</f>
        <v>0</v>
      </c>
      <c r="BF109" s="156">
        <f>IF(N109="snížená",J109,0)</f>
        <v>0</v>
      </c>
      <c r="BG109" s="156">
        <f>IF(N109="zákl. přenesená",J109,0)</f>
        <v>0</v>
      </c>
      <c r="BH109" s="156">
        <f>IF(N109="sníž. přenesená",J109,0)</f>
        <v>0</v>
      </c>
      <c r="BI109" s="156">
        <f>IF(N109="nulová",J109,0)</f>
        <v>0</v>
      </c>
      <c r="BJ109" s="18" t="s">
        <v>84</v>
      </c>
      <c r="BK109" s="156">
        <f>ROUND(I109*H109,2)</f>
        <v>0</v>
      </c>
      <c r="BL109" s="18" t="s">
        <v>147</v>
      </c>
      <c r="BM109" s="155" t="s">
        <v>170</v>
      </c>
    </row>
    <row r="110" spans="1:65" s="2" customFormat="1" ht="48.75">
      <c r="A110" s="33"/>
      <c r="B110" s="34"/>
      <c r="C110" s="33"/>
      <c r="D110" s="157" t="s">
        <v>149</v>
      </c>
      <c r="E110" s="33"/>
      <c r="F110" s="158" t="s">
        <v>171</v>
      </c>
      <c r="G110" s="33"/>
      <c r="H110" s="33"/>
      <c r="I110" s="159"/>
      <c r="J110" s="33"/>
      <c r="K110" s="33"/>
      <c r="L110" s="34"/>
      <c r="M110" s="160"/>
      <c r="N110" s="161"/>
      <c r="O110" s="54"/>
      <c r="P110" s="54"/>
      <c r="Q110" s="54"/>
      <c r="R110" s="54"/>
      <c r="S110" s="54"/>
      <c r="T110" s="55"/>
      <c r="U110" s="33"/>
      <c r="V110" s="33"/>
      <c r="W110" s="33"/>
      <c r="X110" s="33"/>
      <c r="Y110" s="33"/>
      <c r="Z110" s="33"/>
      <c r="AA110" s="33"/>
      <c r="AB110" s="33"/>
      <c r="AC110" s="33"/>
      <c r="AD110" s="33"/>
      <c r="AE110" s="33"/>
      <c r="AT110" s="18" t="s">
        <v>149</v>
      </c>
      <c r="AU110" s="18" t="s">
        <v>87</v>
      </c>
    </row>
    <row r="111" spans="1:65" s="13" customFormat="1" ht="11.25">
      <c r="B111" s="162"/>
      <c r="D111" s="157" t="s">
        <v>151</v>
      </c>
      <c r="E111" s="163" t="s">
        <v>3</v>
      </c>
      <c r="F111" s="164" t="s">
        <v>172</v>
      </c>
      <c r="H111" s="165">
        <v>85.656000000000006</v>
      </c>
      <c r="I111" s="166"/>
      <c r="L111" s="162"/>
      <c r="M111" s="167"/>
      <c r="N111" s="168"/>
      <c r="O111" s="168"/>
      <c r="P111" s="168"/>
      <c r="Q111" s="168"/>
      <c r="R111" s="168"/>
      <c r="S111" s="168"/>
      <c r="T111" s="169"/>
      <c r="AT111" s="163" t="s">
        <v>151</v>
      </c>
      <c r="AU111" s="163" t="s">
        <v>87</v>
      </c>
      <c r="AV111" s="13" t="s">
        <v>87</v>
      </c>
      <c r="AW111" s="13" t="s">
        <v>37</v>
      </c>
      <c r="AX111" s="13" t="s">
        <v>84</v>
      </c>
      <c r="AY111" s="163" t="s">
        <v>140</v>
      </c>
    </row>
    <row r="112" spans="1:65" s="2" customFormat="1" ht="24">
      <c r="A112" s="33"/>
      <c r="B112" s="143"/>
      <c r="C112" s="144" t="s">
        <v>173</v>
      </c>
      <c r="D112" s="144" t="s">
        <v>142</v>
      </c>
      <c r="E112" s="145" t="s">
        <v>174</v>
      </c>
      <c r="F112" s="146" t="s">
        <v>175</v>
      </c>
      <c r="G112" s="147" t="s">
        <v>162</v>
      </c>
      <c r="H112" s="148">
        <v>9.5</v>
      </c>
      <c r="I112" s="149"/>
      <c r="J112" s="150">
        <f>ROUND(I112*H112,2)</f>
        <v>0</v>
      </c>
      <c r="K112" s="146" t="s">
        <v>146</v>
      </c>
      <c r="L112" s="34"/>
      <c r="M112" s="151" t="s">
        <v>3</v>
      </c>
      <c r="N112" s="152" t="s">
        <v>48</v>
      </c>
      <c r="O112" s="54"/>
      <c r="P112" s="153">
        <f>O112*H112</f>
        <v>0</v>
      </c>
      <c r="Q112" s="153">
        <v>0</v>
      </c>
      <c r="R112" s="153">
        <f>Q112*H112</f>
        <v>0</v>
      </c>
      <c r="S112" s="153">
        <v>0</v>
      </c>
      <c r="T112" s="154">
        <f>S112*H112</f>
        <v>0</v>
      </c>
      <c r="U112" s="33"/>
      <c r="V112" s="33"/>
      <c r="W112" s="33"/>
      <c r="X112" s="33"/>
      <c r="Y112" s="33"/>
      <c r="Z112" s="33"/>
      <c r="AA112" s="33"/>
      <c r="AB112" s="33"/>
      <c r="AC112" s="33"/>
      <c r="AD112" s="33"/>
      <c r="AE112" s="33"/>
      <c r="AR112" s="155" t="s">
        <v>147</v>
      </c>
      <c r="AT112" s="155" t="s">
        <v>142</v>
      </c>
      <c r="AU112" s="155" t="s">
        <v>87</v>
      </c>
      <c r="AY112" s="18" t="s">
        <v>140</v>
      </c>
      <c r="BE112" s="156">
        <f>IF(N112="základní",J112,0)</f>
        <v>0</v>
      </c>
      <c r="BF112" s="156">
        <f>IF(N112="snížená",J112,0)</f>
        <v>0</v>
      </c>
      <c r="BG112" s="156">
        <f>IF(N112="zákl. přenesená",J112,0)</f>
        <v>0</v>
      </c>
      <c r="BH112" s="156">
        <f>IF(N112="sníž. přenesená",J112,0)</f>
        <v>0</v>
      </c>
      <c r="BI112" s="156">
        <f>IF(N112="nulová",J112,0)</f>
        <v>0</v>
      </c>
      <c r="BJ112" s="18" t="s">
        <v>84</v>
      </c>
      <c r="BK112" s="156">
        <f>ROUND(I112*H112,2)</f>
        <v>0</v>
      </c>
      <c r="BL112" s="18" t="s">
        <v>147</v>
      </c>
      <c r="BM112" s="155" t="s">
        <v>176</v>
      </c>
    </row>
    <row r="113" spans="1:65" s="2" customFormat="1" ht="39">
      <c r="A113" s="33"/>
      <c r="B113" s="34"/>
      <c r="C113" s="33"/>
      <c r="D113" s="157" t="s">
        <v>149</v>
      </c>
      <c r="E113" s="33"/>
      <c r="F113" s="158" t="s">
        <v>177</v>
      </c>
      <c r="G113" s="33"/>
      <c r="H113" s="33"/>
      <c r="I113" s="159"/>
      <c r="J113" s="33"/>
      <c r="K113" s="33"/>
      <c r="L113" s="34"/>
      <c r="M113" s="160"/>
      <c r="N113" s="161"/>
      <c r="O113" s="54"/>
      <c r="P113" s="54"/>
      <c r="Q113" s="54"/>
      <c r="R113" s="54"/>
      <c r="S113" s="54"/>
      <c r="T113" s="55"/>
      <c r="U113" s="33"/>
      <c r="V113" s="33"/>
      <c r="W113" s="33"/>
      <c r="X113" s="33"/>
      <c r="Y113" s="33"/>
      <c r="Z113" s="33"/>
      <c r="AA113" s="33"/>
      <c r="AB113" s="33"/>
      <c r="AC113" s="33"/>
      <c r="AD113" s="33"/>
      <c r="AE113" s="33"/>
      <c r="AT113" s="18" t="s">
        <v>149</v>
      </c>
      <c r="AU113" s="18" t="s">
        <v>87</v>
      </c>
    </row>
    <row r="114" spans="1:65" s="13" customFormat="1" ht="11.25">
      <c r="B114" s="162"/>
      <c r="D114" s="157" t="s">
        <v>151</v>
      </c>
      <c r="E114" s="163" t="s">
        <v>3</v>
      </c>
      <c r="F114" s="164" t="s">
        <v>178</v>
      </c>
      <c r="H114" s="165">
        <v>9.5</v>
      </c>
      <c r="I114" s="166"/>
      <c r="L114" s="162"/>
      <c r="M114" s="167"/>
      <c r="N114" s="168"/>
      <c r="O114" s="168"/>
      <c r="P114" s="168"/>
      <c r="Q114" s="168"/>
      <c r="R114" s="168"/>
      <c r="S114" s="168"/>
      <c r="T114" s="169"/>
      <c r="AT114" s="163" t="s">
        <v>151</v>
      </c>
      <c r="AU114" s="163" t="s">
        <v>87</v>
      </c>
      <c r="AV114" s="13" t="s">
        <v>87</v>
      </c>
      <c r="AW114" s="13" t="s">
        <v>37</v>
      </c>
      <c r="AX114" s="13" t="s">
        <v>84</v>
      </c>
      <c r="AY114" s="163" t="s">
        <v>140</v>
      </c>
    </row>
    <row r="115" spans="1:65" s="2" customFormat="1" ht="24">
      <c r="A115" s="33"/>
      <c r="B115" s="143"/>
      <c r="C115" s="144" t="s">
        <v>179</v>
      </c>
      <c r="D115" s="144" t="s">
        <v>142</v>
      </c>
      <c r="E115" s="145" t="s">
        <v>180</v>
      </c>
      <c r="F115" s="146" t="s">
        <v>181</v>
      </c>
      <c r="G115" s="147" t="s">
        <v>162</v>
      </c>
      <c r="H115" s="148">
        <v>4.4160000000000004</v>
      </c>
      <c r="I115" s="149"/>
      <c r="J115" s="150">
        <f>ROUND(I115*H115,2)</f>
        <v>0</v>
      </c>
      <c r="K115" s="146" t="s">
        <v>146</v>
      </c>
      <c r="L115" s="34"/>
      <c r="M115" s="151" t="s">
        <v>3</v>
      </c>
      <c r="N115" s="152" t="s">
        <v>48</v>
      </c>
      <c r="O115" s="54"/>
      <c r="P115" s="153">
        <f>O115*H115</f>
        <v>0</v>
      </c>
      <c r="Q115" s="153">
        <v>0</v>
      </c>
      <c r="R115" s="153">
        <f>Q115*H115</f>
        <v>0</v>
      </c>
      <c r="S115" s="153">
        <v>0</v>
      </c>
      <c r="T115" s="154">
        <f>S115*H115</f>
        <v>0</v>
      </c>
      <c r="U115" s="33"/>
      <c r="V115" s="33"/>
      <c r="W115" s="33"/>
      <c r="X115" s="33"/>
      <c r="Y115" s="33"/>
      <c r="Z115" s="33"/>
      <c r="AA115" s="33"/>
      <c r="AB115" s="33"/>
      <c r="AC115" s="33"/>
      <c r="AD115" s="33"/>
      <c r="AE115" s="33"/>
      <c r="AR115" s="155" t="s">
        <v>147</v>
      </c>
      <c r="AT115" s="155" t="s">
        <v>142</v>
      </c>
      <c r="AU115" s="155" t="s">
        <v>87</v>
      </c>
      <c r="AY115" s="18" t="s">
        <v>140</v>
      </c>
      <c r="BE115" s="156">
        <f>IF(N115="základní",J115,0)</f>
        <v>0</v>
      </c>
      <c r="BF115" s="156">
        <f>IF(N115="snížená",J115,0)</f>
        <v>0</v>
      </c>
      <c r="BG115" s="156">
        <f>IF(N115="zákl. přenesená",J115,0)</f>
        <v>0</v>
      </c>
      <c r="BH115" s="156">
        <f>IF(N115="sníž. přenesená",J115,0)</f>
        <v>0</v>
      </c>
      <c r="BI115" s="156">
        <f>IF(N115="nulová",J115,0)</f>
        <v>0</v>
      </c>
      <c r="BJ115" s="18" t="s">
        <v>84</v>
      </c>
      <c r="BK115" s="156">
        <f>ROUND(I115*H115,2)</f>
        <v>0</v>
      </c>
      <c r="BL115" s="18" t="s">
        <v>147</v>
      </c>
      <c r="BM115" s="155" t="s">
        <v>182</v>
      </c>
    </row>
    <row r="116" spans="1:65" s="2" customFormat="1" ht="39">
      <c r="A116" s="33"/>
      <c r="B116" s="34"/>
      <c r="C116" s="33"/>
      <c r="D116" s="157" t="s">
        <v>149</v>
      </c>
      <c r="E116" s="33"/>
      <c r="F116" s="158" t="s">
        <v>183</v>
      </c>
      <c r="G116" s="33"/>
      <c r="H116" s="33"/>
      <c r="I116" s="159"/>
      <c r="J116" s="33"/>
      <c r="K116" s="33"/>
      <c r="L116" s="34"/>
      <c r="M116" s="160"/>
      <c r="N116" s="161"/>
      <c r="O116" s="54"/>
      <c r="P116" s="54"/>
      <c r="Q116" s="54"/>
      <c r="R116" s="54"/>
      <c r="S116" s="54"/>
      <c r="T116" s="55"/>
      <c r="U116" s="33"/>
      <c r="V116" s="33"/>
      <c r="W116" s="33"/>
      <c r="X116" s="33"/>
      <c r="Y116" s="33"/>
      <c r="Z116" s="33"/>
      <c r="AA116" s="33"/>
      <c r="AB116" s="33"/>
      <c r="AC116" s="33"/>
      <c r="AD116" s="33"/>
      <c r="AE116" s="33"/>
      <c r="AT116" s="18" t="s">
        <v>149</v>
      </c>
      <c r="AU116" s="18" t="s">
        <v>87</v>
      </c>
    </row>
    <row r="117" spans="1:65" s="13" customFormat="1" ht="11.25">
      <c r="B117" s="162"/>
      <c r="D117" s="157" t="s">
        <v>151</v>
      </c>
      <c r="E117" s="163" t="s">
        <v>3</v>
      </c>
      <c r="F117" s="164" t="s">
        <v>184</v>
      </c>
      <c r="H117" s="165">
        <v>4.4160000000000004</v>
      </c>
      <c r="I117" s="166"/>
      <c r="L117" s="162"/>
      <c r="M117" s="167"/>
      <c r="N117" s="168"/>
      <c r="O117" s="168"/>
      <c r="P117" s="168"/>
      <c r="Q117" s="168"/>
      <c r="R117" s="168"/>
      <c r="S117" s="168"/>
      <c r="T117" s="169"/>
      <c r="AT117" s="163" t="s">
        <v>151</v>
      </c>
      <c r="AU117" s="163" t="s">
        <v>87</v>
      </c>
      <c r="AV117" s="13" t="s">
        <v>87</v>
      </c>
      <c r="AW117" s="13" t="s">
        <v>37</v>
      </c>
      <c r="AX117" s="13" t="s">
        <v>84</v>
      </c>
      <c r="AY117" s="163" t="s">
        <v>140</v>
      </c>
    </row>
    <row r="118" spans="1:65" s="2" customFormat="1" ht="36">
      <c r="A118" s="33"/>
      <c r="B118" s="143"/>
      <c r="C118" s="144" t="s">
        <v>185</v>
      </c>
      <c r="D118" s="144" t="s">
        <v>142</v>
      </c>
      <c r="E118" s="145" t="s">
        <v>186</v>
      </c>
      <c r="F118" s="146" t="s">
        <v>187</v>
      </c>
      <c r="G118" s="147" t="s">
        <v>162</v>
      </c>
      <c r="H118" s="148">
        <v>97.632000000000005</v>
      </c>
      <c r="I118" s="149"/>
      <c r="J118" s="150">
        <f>ROUND(I118*H118,2)</f>
        <v>0</v>
      </c>
      <c r="K118" s="146" t="s">
        <v>146</v>
      </c>
      <c r="L118" s="34"/>
      <c r="M118" s="151" t="s">
        <v>3</v>
      </c>
      <c r="N118" s="152" t="s">
        <v>48</v>
      </c>
      <c r="O118" s="54"/>
      <c r="P118" s="153">
        <f>O118*H118</f>
        <v>0</v>
      </c>
      <c r="Q118" s="153">
        <v>0</v>
      </c>
      <c r="R118" s="153">
        <f>Q118*H118</f>
        <v>0</v>
      </c>
      <c r="S118" s="153">
        <v>0</v>
      </c>
      <c r="T118" s="154">
        <f>S118*H118</f>
        <v>0</v>
      </c>
      <c r="U118" s="33"/>
      <c r="V118" s="33"/>
      <c r="W118" s="33"/>
      <c r="X118" s="33"/>
      <c r="Y118" s="33"/>
      <c r="Z118" s="33"/>
      <c r="AA118" s="33"/>
      <c r="AB118" s="33"/>
      <c r="AC118" s="33"/>
      <c r="AD118" s="33"/>
      <c r="AE118" s="33"/>
      <c r="AR118" s="155" t="s">
        <v>147</v>
      </c>
      <c r="AT118" s="155" t="s">
        <v>142</v>
      </c>
      <c r="AU118" s="155" t="s">
        <v>87</v>
      </c>
      <c r="AY118" s="18" t="s">
        <v>140</v>
      </c>
      <c r="BE118" s="156">
        <f>IF(N118="základní",J118,0)</f>
        <v>0</v>
      </c>
      <c r="BF118" s="156">
        <f>IF(N118="snížená",J118,0)</f>
        <v>0</v>
      </c>
      <c r="BG118" s="156">
        <f>IF(N118="zákl. přenesená",J118,0)</f>
        <v>0</v>
      </c>
      <c r="BH118" s="156">
        <f>IF(N118="sníž. přenesená",J118,0)</f>
        <v>0</v>
      </c>
      <c r="BI118" s="156">
        <f>IF(N118="nulová",J118,0)</f>
        <v>0</v>
      </c>
      <c r="BJ118" s="18" t="s">
        <v>84</v>
      </c>
      <c r="BK118" s="156">
        <f>ROUND(I118*H118,2)</f>
        <v>0</v>
      </c>
      <c r="BL118" s="18" t="s">
        <v>147</v>
      </c>
      <c r="BM118" s="155" t="s">
        <v>188</v>
      </c>
    </row>
    <row r="119" spans="1:65" s="2" customFormat="1" ht="58.5">
      <c r="A119" s="33"/>
      <c r="B119" s="34"/>
      <c r="C119" s="33"/>
      <c r="D119" s="157" t="s">
        <v>149</v>
      </c>
      <c r="E119" s="33"/>
      <c r="F119" s="158" t="s">
        <v>189</v>
      </c>
      <c r="G119" s="33"/>
      <c r="H119" s="33"/>
      <c r="I119" s="159"/>
      <c r="J119" s="33"/>
      <c r="K119" s="33"/>
      <c r="L119" s="34"/>
      <c r="M119" s="160"/>
      <c r="N119" s="161"/>
      <c r="O119" s="54"/>
      <c r="P119" s="54"/>
      <c r="Q119" s="54"/>
      <c r="R119" s="54"/>
      <c r="S119" s="54"/>
      <c r="T119" s="55"/>
      <c r="U119" s="33"/>
      <c r="V119" s="33"/>
      <c r="W119" s="33"/>
      <c r="X119" s="33"/>
      <c r="Y119" s="33"/>
      <c r="Z119" s="33"/>
      <c r="AA119" s="33"/>
      <c r="AB119" s="33"/>
      <c r="AC119" s="33"/>
      <c r="AD119" s="33"/>
      <c r="AE119" s="33"/>
      <c r="AT119" s="18" t="s">
        <v>149</v>
      </c>
      <c r="AU119" s="18" t="s">
        <v>87</v>
      </c>
    </row>
    <row r="120" spans="1:65" s="15" customFormat="1" ht="11.25">
      <c r="B120" s="178"/>
      <c r="D120" s="157" t="s">
        <v>151</v>
      </c>
      <c r="E120" s="179" t="s">
        <v>3</v>
      </c>
      <c r="F120" s="180" t="s">
        <v>190</v>
      </c>
      <c r="H120" s="179" t="s">
        <v>3</v>
      </c>
      <c r="I120" s="181"/>
      <c r="L120" s="178"/>
      <c r="M120" s="182"/>
      <c r="N120" s="183"/>
      <c r="O120" s="183"/>
      <c r="P120" s="183"/>
      <c r="Q120" s="183"/>
      <c r="R120" s="183"/>
      <c r="S120" s="183"/>
      <c r="T120" s="184"/>
      <c r="AT120" s="179" t="s">
        <v>151</v>
      </c>
      <c r="AU120" s="179" t="s">
        <v>87</v>
      </c>
      <c r="AV120" s="15" t="s">
        <v>84</v>
      </c>
      <c r="AW120" s="15" t="s">
        <v>37</v>
      </c>
      <c r="AX120" s="15" t="s">
        <v>77</v>
      </c>
      <c r="AY120" s="179" t="s">
        <v>140</v>
      </c>
    </row>
    <row r="121" spans="1:65" s="13" customFormat="1" ht="11.25">
      <c r="B121" s="162"/>
      <c r="D121" s="157" t="s">
        <v>151</v>
      </c>
      <c r="E121" s="163" t="s">
        <v>3</v>
      </c>
      <c r="F121" s="164" t="s">
        <v>191</v>
      </c>
      <c r="H121" s="165">
        <v>85.656000000000006</v>
      </c>
      <c r="I121" s="166"/>
      <c r="L121" s="162"/>
      <c r="M121" s="167"/>
      <c r="N121" s="168"/>
      <c r="O121" s="168"/>
      <c r="P121" s="168"/>
      <c r="Q121" s="168"/>
      <c r="R121" s="168"/>
      <c r="S121" s="168"/>
      <c r="T121" s="169"/>
      <c r="AT121" s="163" t="s">
        <v>151</v>
      </c>
      <c r="AU121" s="163" t="s">
        <v>87</v>
      </c>
      <c r="AV121" s="13" t="s">
        <v>87</v>
      </c>
      <c r="AW121" s="13" t="s">
        <v>37</v>
      </c>
      <c r="AX121" s="13" t="s">
        <v>77</v>
      </c>
      <c r="AY121" s="163" t="s">
        <v>140</v>
      </c>
    </row>
    <row r="122" spans="1:65" s="13" customFormat="1" ht="11.25">
      <c r="B122" s="162"/>
      <c r="D122" s="157" t="s">
        <v>151</v>
      </c>
      <c r="E122" s="163" t="s">
        <v>3</v>
      </c>
      <c r="F122" s="164" t="s">
        <v>192</v>
      </c>
      <c r="H122" s="165">
        <v>7.56</v>
      </c>
      <c r="I122" s="166"/>
      <c r="L122" s="162"/>
      <c r="M122" s="167"/>
      <c r="N122" s="168"/>
      <c r="O122" s="168"/>
      <c r="P122" s="168"/>
      <c r="Q122" s="168"/>
      <c r="R122" s="168"/>
      <c r="S122" s="168"/>
      <c r="T122" s="169"/>
      <c r="AT122" s="163" t="s">
        <v>151</v>
      </c>
      <c r="AU122" s="163" t="s">
        <v>87</v>
      </c>
      <c r="AV122" s="13" t="s">
        <v>87</v>
      </c>
      <c r="AW122" s="13" t="s">
        <v>37</v>
      </c>
      <c r="AX122" s="13" t="s">
        <v>77</v>
      </c>
      <c r="AY122" s="163" t="s">
        <v>140</v>
      </c>
    </row>
    <row r="123" spans="1:65" s="13" customFormat="1" ht="11.25">
      <c r="B123" s="162"/>
      <c r="D123" s="157" t="s">
        <v>151</v>
      </c>
      <c r="E123" s="163" t="s">
        <v>3</v>
      </c>
      <c r="F123" s="164" t="s">
        <v>193</v>
      </c>
      <c r="H123" s="165">
        <v>4.4160000000000004</v>
      </c>
      <c r="I123" s="166"/>
      <c r="L123" s="162"/>
      <c r="M123" s="167"/>
      <c r="N123" s="168"/>
      <c r="O123" s="168"/>
      <c r="P123" s="168"/>
      <c r="Q123" s="168"/>
      <c r="R123" s="168"/>
      <c r="S123" s="168"/>
      <c r="T123" s="169"/>
      <c r="AT123" s="163" t="s">
        <v>151</v>
      </c>
      <c r="AU123" s="163" t="s">
        <v>87</v>
      </c>
      <c r="AV123" s="13" t="s">
        <v>87</v>
      </c>
      <c r="AW123" s="13" t="s">
        <v>37</v>
      </c>
      <c r="AX123" s="13" t="s">
        <v>77</v>
      </c>
      <c r="AY123" s="163" t="s">
        <v>140</v>
      </c>
    </row>
    <row r="124" spans="1:65" s="14" customFormat="1" ht="11.25">
      <c r="B124" s="170"/>
      <c r="D124" s="157" t="s">
        <v>151</v>
      </c>
      <c r="E124" s="171" t="s">
        <v>3</v>
      </c>
      <c r="F124" s="172" t="s">
        <v>167</v>
      </c>
      <c r="H124" s="173">
        <v>97.632000000000005</v>
      </c>
      <c r="I124" s="174"/>
      <c r="L124" s="170"/>
      <c r="M124" s="175"/>
      <c r="N124" s="176"/>
      <c r="O124" s="176"/>
      <c r="P124" s="176"/>
      <c r="Q124" s="176"/>
      <c r="R124" s="176"/>
      <c r="S124" s="176"/>
      <c r="T124" s="177"/>
      <c r="AT124" s="171" t="s">
        <v>151</v>
      </c>
      <c r="AU124" s="171" t="s">
        <v>87</v>
      </c>
      <c r="AV124" s="14" t="s">
        <v>147</v>
      </c>
      <c r="AW124" s="14" t="s">
        <v>37</v>
      </c>
      <c r="AX124" s="14" t="s">
        <v>84</v>
      </c>
      <c r="AY124" s="171" t="s">
        <v>140</v>
      </c>
    </row>
    <row r="125" spans="1:65" s="2" customFormat="1" ht="24">
      <c r="A125" s="33"/>
      <c r="B125" s="143"/>
      <c r="C125" s="144" t="s">
        <v>194</v>
      </c>
      <c r="D125" s="144" t="s">
        <v>142</v>
      </c>
      <c r="E125" s="145" t="s">
        <v>195</v>
      </c>
      <c r="F125" s="146" t="s">
        <v>196</v>
      </c>
      <c r="G125" s="147" t="s">
        <v>197</v>
      </c>
      <c r="H125" s="148">
        <v>185.5</v>
      </c>
      <c r="I125" s="149"/>
      <c r="J125" s="150">
        <f>ROUND(I125*H125,2)</f>
        <v>0</v>
      </c>
      <c r="K125" s="146" t="s">
        <v>146</v>
      </c>
      <c r="L125" s="34"/>
      <c r="M125" s="151" t="s">
        <v>3</v>
      </c>
      <c r="N125" s="152" t="s">
        <v>48</v>
      </c>
      <c r="O125" s="54"/>
      <c r="P125" s="153">
        <f>O125*H125</f>
        <v>0</v>
      </c>
      <c r="Q125" s="153">
        <v>0</v>
      </c>
      <c r="R125" s="153">
        <f>Q125*H125</f>
        <v>0</v>
      </c>
      <c r="S125" s="153">
        <v>0</v>
      </c>
      <c r="T125" s="154">
        <f>S125*H125</f>
        <v>0</v>
      </c>
      <c r="U125" s="33"/>
      <c r="V125" s="33"/>
      <c r="W125" s="33"/>
      <c r="X125" s="33"/>
      <c r="Y125" s="33"/>
      <c r="Z125" s="33"/>
      <c r="AA125" s="33"/>
      <c r="AB125" s="33"/>
      <c r="AC125" s="33"/>
      <c r="AD125" s="33"/>
      <c r="AE125" s="33"/>
      <c r="AR125" s="155" t="s">
        <v>147</v>
      </c>
      <c r="AT125" s="155" t="s">
        <v>142</v>
      </c>
      <c r="AU125" s="155" t="s">
        <v>87</v>
      </c>
      <c r="AY125" s="18" t="s">
        <v>140</v>
      </c>
      <c r="BE125" s="156">
        <f>IF(N125="základní",J125,0)</f>
        <v>0</v>
      </c>
      <c r="BF125" s="156">
        <f>IF(N125="snížená",J125,0)</f>
        <v>0</v>
      </c>
      <c r="BG125" s="156">
        <f>IF(N125="zákl. přenesená",J125,0)</f>
        <v>0</v>
      </c>
      <c r="BH125" s="156">
        <f>IF(N125="sníž. přenesená",J125,0)</f>
        <v>0</v>
      </c>
      <c r="BI125" s="156">
        <f>IF(N125="nulová",J125,0)</f>
        <v>0</v>
      </c>
      <c r="BJ125" s="18" t="s">
        <v>84</v>
      </c>
      <c r="BK125" s="156">
        <f>ROUND(I125*H125,2)</f>
        <v>0</v>
      </c>
      <c r="BL125" s="18" t="s">
        <v>147</v>
      </c>
      <c r="BM125" s="155" t="s">
        <v>198</v>
      </c>
    </row>
    <row r="126" spans="1:65" s="2" customFormat="1" ht="39">
      <c r="A126" s="33"/>
      <c r="B126" s="34"/>
      <c r="C126" s="33"/>
      <c r="D126" s="157" t="s">
        <v>149</v>
      </c>
      <c r="E126" s="33"/>
      <c r="F126" s="158" t="s">
        <v>199</v>
      </c>
      <c r="G126" s="33"/>
      <c r="H126" s="33"/>
      <c r="I126" s="159"/>
      <c r="J126" s="33"/>
      <c r="K126" s="33"/>
      <c r="L126" s="34"/>
      <c r="M126" s="160"/>
      <c r="N126" s="161"/>
      <c r="O126" s="54"/>
      <c r="P126" s="54"/>
      <c r="Q126" s="54"/>
      <c r="R126" s="54"/>
      <c r="S126" s="54"/>
      <c r="T126" s="55"/>
      <c r="U126" s="33"/>
      <c r="V126" s="33"/>
      <c r="W126" s="33"/>
      <c r="X126" s="33"/>
      <c r="Y126" s="33"/>
      <c r="Z126" s="33"/>
      <c r="AA126" s="33"/>
      <c r="AB126" s="33"/>
      <c r="AC126" s="33"/>
      <c r="AD126" s="33"/>
      <c r="AE126" s="33"/>
      <c r="AT126" s="18" t="s">
        <v>149</v>
      </c>
      <c r="AU126" s="18" t="s">
        <v>87</v>
      </c>
    </row>
    <row r="127" spans="1:65" s="13" customFormat="1" ht="11.25">
      <c r="B127" s="162"/>
      <c r="D127" s="157" t="s">
        <v>151</v>
      </c>
      <c r="E127" s="163" t="s">
        <v>3</v>
      </c>
      <c r="F127" s="164" t="s">
        <v>200</v>
      </c>
      <c r="H127" s="165">
        <v>162.74600000000001</v>
      </c>
      <c r="I127" s="166"/>
      <c r="L127" s="162"/>
      <c r="M127" s="167"/>
      <c r="N127" s="168"/>
      <c r="O127" s="168"/>
      <c r="P127" s="168"/>
      <c r="Q127" s="168"/>
      <c r="R127" s="168"/>
      <c r="S127" s="168"/>
      <c r="T127" s="169"/>
      <c r="AT127" s="163" t="s">
        <v>151</v>
      </c>
      <c r="AU127" s="163" t="s">
        <v>87</v>
      </c>
      <c r="AV127" s="13" t="s">
        <v>87</v>
      </c>
      <c r="AW127" s="13" t="s">
        <v>37</v>
      </c>
      <c r="AX127" s="13" t="s">
        <v>77</v>
      </c>
      <c r="AY127" s="163" t="s">
        <v>140</v>
      </c>
    </row>
    <row r="128" spans="1:65" s="13" customFormat="1" ht="11.25">
      <c r="B128" s="162"/>
      <c r="D128" s="157" t="s">
        <v>151</v>
      </c>
      <c r="E128" s="163" t="s">
        <v>3</v>
      </c>
      <c r="F128" s="164" t="s">
        <v>201</v>
      </c>
      <c r="H128" s="165">
        <v>14.364000000000001</v>
      </c>
      <c r="I128" s="166"/>
      <c r="L128" s="162"/>
      <c r="M128" s="167"/>
      <c r="N128" s="168"/>
      <c r="O128" s="168"/>
      <c r="P128" s="168"/>
      <c r="Q128" s="168"/>
      <c r="R128" s="168"/>
      <c r="S128" s="168"/>
      <c r="T128" s="169"/>
      <c r="AT128" s="163" t="s">
        <v>151</v>
      </c>
      <c r="AU128" s="163" t="s">
        <v>87</v>
      </c>
      <c r="AV128" s="13" t="s">
        <v>87</v>
      </c>
      <c r="AW128" s="13" t="s">
        <v>37</v>
      </c>
      <c r="AX128" s="13" t="s">
        <v>77</v>
      </c>
      <c r="AY128" s="163" t="s">
        <v>140</v>
      </c>
    </row>
    <row r="129" spans="1:65" s="13" customFormat="1" ht="11.25">
      <c r="B129" s="162"/>
      <c r="D129" s="157" t="s">
        <v>151</v>
      </c>
      <c r="E129" s="163" t="s">
        <v>3</v>
      </c>
      <c r="F129" s="164" t="s">
        <v>202</v>
      </c>
      <c r="H129" s="165">
        <v>8.39</v>
      </c>
      <c r="I129" s="166"/>
      <c r="L129" s="162"/>
      <c r="M129" s="167"/>
      <c r="N129" s="168"/>
      <c r="O129" s="168"/>
      <c r="P129" s="168"/>
      <c r="Q129" s="168"/>
      <c r="R129" s="168"/>
      <c r="S129" s="168"/>
      <c r="T129" s="169"/>
      <c r="AT129" s="163" t="s">
        <v>151</v>
      </c>
      <c r="AU129" s="163" t="s">
        <v>87</v>
      </c>
      <c r="AV129" s="13" t="s">
        <v>87</v>
      </c>
      <c r="AW129" s="13" t="s">
        <v>37</v>
      </c>
      <c r="AX129" s="13" t="s">
        <v>77</v>
      </c>
      <c r="AY129" s="163" t="s">
        <v>140</v>
      </c>
    </row>
    <row r="130" spans="1:65" s="14" customFormat="1" ht="11.25">
      <c r="B130" s="170"/>
      <c r="D130" s="157" t="s">
        <v>151</v>
      </c>
      <c r="E130" s="171" t="s">
        <v>3</v>
      </c>
      <c r="F130" s="172" t="s">
        <v>167</v>
      </c>
      <c r="H130" s="173">
        <v>185.5</v>
      </c>
      <c r="I130" s="174"/>
      <c r="L130" s="170"/>
      <c r="M130" s="175"/>
      <c r="N130" s="176"/>
      <c r="O130" s="176"/>
      <c r="P130" s="176"/>
      <c r="Q130" s="176"/>
      <c r="R130" s="176"/>
      <c r="S130" s="176"/>
      <c r="T130" s="177"/>
      <c r="AT130" s="171" t="s">
        <v>151</v>
      </c>
      <c r="AU130" s="171" t="s">
        <v>87</v>
      </c>
      <c r="AV130" s="14" t="s">
        <v>147</v>
      </c>
      <c r="AW130" s="14" t="s">
        <v>37</v>
      </c>
      <c r="AX130" s="14" t="s">
        <v>84</v>
      </c>
      <c r="AY130" s="171" t="s">
        <v>140</v>
      </c>
    </row>
    <row r="131" spans="1:65" s="2" customFormat="1" ht="24">
      <c r="A131" s="33"/>
      <c r="B131" s="143"/>
      <c r="C131" s="144" t="s">
        <v>203</v>
      </c>
      <c r="D131" s="144" t="s">
        <v>142</v>
      </c>
      <c r="E131" s="145" t="s">
        <v>204</v>
      </c>
      <c r="F131" s="146" t="s">
        <v>205</v>
      </c>
      <c r="G131" s="147" t="s">
        <v>162</v>
      </c>
      <c r="H131" s="148">
        <v>66.888000000000005</v>
      </c>
      <c r="I131" s="149"/>
      <c r="J131" s="150">
        <f>ROUND(I131*H131,2)</f>
        <v>0</v>
      </c>
      <c r="K131" s="146" t="s">
        <v>146</v>
      </c>
      <c r="L131" s="34"/>
      <c r="M131" s="151" t="s">
        <v>3</v>
      </c>
      <c r="N131" s="152" t="s">
        <v>48</v>
      </c>
      <c r="O131" s="54"/>
      <c r="P131" s="153">
        <f>O131*H131</f>
        <v>0</v>
      </c>
      <c r="Q131" s="153">
        <v>0</v>
      </c>
      <c r="R131" s="153">
        <f>Q131*H131</f>
        <v>0</v>
      </c>
      <c r="S131" s="153">
        <v>0</v>
      </c>
      <c r="T131" s="154">
        <f>S131*H131</f>
        <v>0</v>
      </c>
      <c r="U131" s="33"/>
      <c r="V131" s="33"/>
      <c r="W131" s="33"/>
      <c r="X131" s="33"/>
      <c r="Y131" s="33"/>
      <c r="Z131" s="33"/>
      <c r="AA131" s="33"/>
      <c r="AB131" s="33"/>
      <c r="AC131" s="33"/>
      <c r="AD131" s="33"/>
      <c r="AE131" s="33"/>
      <c r="AR131" s="155" t="s">
        <v>147</v>
      </c>
      <c r="AT131" s="155" t="s">
        <v>142</v>
      </c>
      <c r="AU131" s="155" t="s">
        <v>87</v>
      </c>
      <c r="AY131" s="18" t="s">
        <v>140</v>
      </c>
      <c r="BE131" s="156">
        <f>IF(N131="základní",J131,0)</f>
        <v>0</v>
      </c>
      <c r="BF131" s="156">
        <f>IF(N131="snížená",J131,0)</f>
        <v>0</v>
      </c>
      <c r="BG131" s="156">
        <f>IF(N131="zákl. přenesená",J131,0)</f>
        <v>0</v>
      </c>
      <c r="BH131" s="156">
        <f>IF(N131="sníž. přenesená",J131,0)</f>
        <v>0</v>
      </c>
      <c r="BI131" s="156">
        <f>IF(N131="nulová",J131,0)</f>
        <v>0</v>
      </c>
      <c r="BJ131" s="18" t="s">
        <v>84</v>
      </c>
      <c r="BK131" s="156">
        <f>ROUND(I131*H131,2)</f>
        <v>0</v>
      </c>
      <c r="BL131" s="18" t="s">
        <v>147</v>
      </c>
      <c r="BM131" s="155" t="s">
        <v>206</v>
      </c>
    </row>
    <row r="132" spans="1:65" s="2" customFormat="1" ht="126.75">
      <c r="A132" s="33"/>
      <c r="B132" s="34"/>
      <c r="C132" s="33"/>
      <c r="D132" s="157" t="s">
        <v>149</v>
      </c>
      <c r="E132" s="33"/>
      <c r="F132" s="158" t="s">
        <v>207</v>
      </c>
      <c r="G132" s="33"/>
      <c r="H132" s="33"/>
      <c r="I132" s="159"/>
      <c r="J132" s="33"/>
      <c r="K132" s="33"/>
      <c r="L132" s="34"/>
      <c r="M132" s="160"/>
      <c r="N132" s="161"/>
      <c r="O132" s="54"/>
      <c r="P132" s="54"/>
      <c r="Q132" s="54"/>
      <c r="R132" s="54"/>
      <c r="S132" s="54"/>
      <c r="T132" s="55"/>
      <c r="U132" s="33"/>
      <c r="V132" s="33"/>
      <c r="W132" s="33"/>
      <c r="X132" s="33"/>
      <c r="Y132" s="33"/>
      <c r="Z132" s="33"/>
      <c r="AA132" s="33"/>
      <c r="AB132" s="33"/>
      <c r="AC132" s="33"/>
      <c r="AD132" s="33"/>
      <c r="AE132" s="33"/>
      <c r="AT132" s="18" t="s">
        <v>149</v>
      </c>
      <c r="AU132" s="18" t="s">
        <v>87</v>
      </c>
    </row>
    <row r="133" spans="1:65" s="13" customFormat="1" ht="11.25">
      <c r="B133" s="162"/>
      <c r="D133" s="157" t="s">
        <v>151</v>
      </c>
      <c r="E133" s="163" t="s">
        <v>3</v>
      </c>
      <c r="F133" s="164" t="s">
        <v>208</v>
      </c>
      <c r="H133" s="165">
        <v>57.868000000000002</v>
      </c>
      <c r="I133" s="166"/>
      <c r="L133" s="162"/>
      <c r="M133" s="167"/>
      <c r="N133" s="168"/>
      <c r="O133" s="168"/>
      <c r="P133" s="168"/>
      <c r="Q133" s="168"/>
      <c r="R133" s="168"/>
      <c r="S133" s="168"/>
      <c r="T133" s="169"/>
      <c r="AT133" s="163" t="s">
        <v>151</v>
      </c>
      <c r="AU133" s="163" t="s">
        <v>87</v>
      </c>
      <c r="AV133" s="13" t="s">
        <v>87</v>
      </c>
      <c r="AW133" s="13" t="s">
        <v>37</v>
      </c>
      <c r="AX133" s="13" t="s">
        <v>77</v>
      </c>
      <c r="AY133" s="163" t="s">
        <v>140</v>
      </c>
    </row>
    <row r="134" spans="1:65" s="13" customFormat="1" ht="11.25">
      <c r="B134" s="162"/>
      <c r="D134" s="157" t="s">
        <v>151</v>
      </c>
      <c r="E134" s="163" t="s">
        <v>3</v>
      </c>
      <c r="F134" s="164" t="s">
        <v>209</v>
      </c>
      <c r="H134" s="165">
        <v>9.02</v>
      </c>
      <c r="I134" s="166"/>
      <c r="L134" s="162"/>
      <c r="M134" s="167"/>
      <c r="N134" s="168"/>
      <c r="O134" s="168"/>
      <c r="P134" s="168"/>
      <c r="Q134" s="168"/>
      <c r="R134" s="168"/>
      <c r="S134" s="168"/>
      <c r="T134" s="169"/>
      <c r="AT134" s="163" t="s">
        <v>151</v>
      </c>
      <c r="AU134" s="163" t="s">
        <v>87</v>
      </c>
      <c r="AV134" s="13" t="s">
        <v>87</v>
      </c>
      <c r="AW134" s="13" t="s">
        <v>37</v>
      </c>
      <c r="AX134" s="13" t="s">
        <v>77</v>
      </c>
      <c r="AY134" s="163" t="s">
        <v>140</v>
      </c>
    </row>
    <row r="135" spans="1:65" s="14" customFormat="1" ht="11.25">
      <c r="B135" s="170"/>
      <c r="D135" s="157" t="s">
        <v>151</v>
      </c>
      <c r="E135" s="171" t="s">
        <v>3</v>
      </c>
      <c r="F135" s="172" t="s">
        <v>167</v>
      </c>
      <c r="H135" s="173">
        <v>66.888000000000005</v>
      </c>
      <c r="I135" s="174"/>
      <c r="L135" s="170"/>
      <c r="M135" s="175"/>
      <c r="N135" s="176"/>
      <c r="O135" s="176"/>
      <c r="P135" s="176"/>
      <c r="Q135" s="176"/>
      <c r="R135" s="176"/>
      <c r="S135" s="176"/>
      <c r="T135" s="177"/>
      <c r="AT135" s="171" t="s">
        <v>151</v>
      </c>
      <c r="AU135" s="171" t="s">
        <v>87</v>
      </c>
      <c r="AV135" s="14" t="s">
        <v>147</v>
      </c>
      <c r="AW135" s="14" t="s">
        <v>37</v>
      </c>
      <c r="AX135" s="14" t="s">
        <v>84</v>
      </c>
      <c r="AY135" s="171" t="s">
        <v>140</v>
      </c>
    </row>
    <row r="136" spans="1:65" s="2" customFormat="1" ht="16.5" customHeight="1">
      <c r="A136" s="33"/>
      <c r="B136" s="143"/>
      <c r="C136" s="185" t="s">
        <v>210</v>
      </c>
      <c r="D136" s="185" t="s">
        <v>211</v>
      </c>
      <c r="E136" s="186" t="s">
        <v>212</v>
      </c>
      <c r="F136" s="187" t="s">
        <v>213</v>
      </c>
      <c r="G136" s="188" t="s">
        <v>197</v>
      </c>
      <c r="H136" s="189">
        <v>109.949</v>
      </c>
      <c r="I136" s="190"/>
      <c r="J136" s="191">
        <f>ROUND(I136*H136,2)</f>
        <v>0</v>
      </c>
      <c r="K136" s="187" t="s">
        <v>146</v>
      </c>
      <c r="L136" s="192"/>
      <c r="M136" s="193" t="s">
        <v>3</v>
      </c>
      <c r="N136" s="194" t="s">
        <v>48</v>
      </c>
      <c r="O136" s="54"/>
      <c r="P136" s="153">
        <f>O136*H136</f>
        <v>0</v>
      </c>
      <c r="Q136" s="153">
        <v>1</v>
      </c>
      <c r="R136" s="153">
        <f>Q136*H136</f>
        <v>109.949</v>
      </c>
      <c r="S136" s="153">
        <v>0</v>
      </c>
      <c r="T136" s="154">
        <f>S136*H136</f>
        <v>0</v>
      </c>
      <c r="U136" s="33"/>
      <c r="V136" s="33"/>
      <c r="W136" s="33"/>
      <c r="X136" s="33"/>
      <c r="Y136" s="33"/>
      <c r="Z136" s="33"/>
      <c r="AA136" s="33"/>
      <c r="AB136" s="33"/>
      <c r="AC136" s="33"/>
      <c r="AD136" s="33"/>
      <c r="AE136" s="33"/>
      <c r="AR136" s="155" t="s">
        <v>194</v>
      </c>
      <c r="AT136" s="155" t="s">
        <v>211</v>
      </c>
      <c r="AU136" s="155" t="s">
        <v>87</v>
      </c>
      <c r="AY136" s="18" t="s">
        <v>140</v>
      </c>
      <c r="BE136" s="156">
        <f>IF(N136="základní",J136,0)</f>
        <v>0</v>
      </c>
      <c r="BF136" s="156">
        <f>IF(N136="snížená",J136,0)</f>
        <v>0</v>
      </c>
      <c r="BG136" s="156">
        <f>IF(N136="zákl. přenesená",J136,0)</f>
        <v>0</v>
      </c>
      <c r="BH136" s="156">
        <f>IF(N136="sníž. přenesená",J136,0)</f>
        <v>0</v>
      </c>
      <c r="BI136" s="156">
        <f>IF(N136="nulová",J136,0)</f>
        <v>0</v>
      </c>
      <c r="BJ136" s="18" t="s">
        <v>84</v>
      </c>
      <c r="BK136" s="156">
        <f>ROUND(I136*H136,2)</f>
        <v>0</v>
      </c>
      <c r="BL136" s="18" t="s">
        <v>147</v>
      </c>
      <c r="BM136" s="155" t="s">
        <v>214</v>
      </c>
    </row>
    <row r="137" spans="1:65" s="13" customFormat="1" ht="11.25">
      <c r="B137" s="162"/>
      <c r="D137" s="157" t="s">
        <v>151</v>
      </c>
      <c r="E137" s="163" t="s">
        <v>3</v>
      </c>
      <c r="F137" s="164" t="s">
        <v>215</v>
      </c>
      <c r="H137" s="165">
        <v>109.949</v>
      </c>
      <c r="I137" s="166"/>
      <c r="L137" s="162"/>
      <c r="M137" s="167"/>
      <c r="N137" s="168"/>
      <c r="O137" s="168"/>
      <c r="P137" s="168"/>
      <c r="Q137" s="168"/>
      <c r="R137" s="168"/>
      <c r="S137" s="168"/>
      <c r="T137" s="169"/>
      <c r="AT137" s="163" t="s">
        <v>151</v>
      </c>
      <c r="AU137" s="163" t="s">
        <v>87</v>
      </c>
      <c r="AV137" s="13" t="s">
        <v>87</v>
      </c>
      <c r="AW137" s="13" t="s">
        <v>37</v>
      </c>
      <c r="AX137" s="13" t="s">
        <v>84</v>
      </c>
      <c r="AY137" s="163" t="s">
        <v>140</v>
      </c>
    </row>
    <row r="138" spans="1:65" s="12" customFormat="1" ht="22.9" customHeight="1">
      <c r="B138" s="130"/>
      <c r="D138" s="131" t="s">
        <v>76</v>
      </c>
      <c r="E138" s="141" t="s">
        <v>87</v>
      </c>
      <c r="F138" s="141" t="s">
        <v>216</v>
      </c>
      <c r="I138" s="133"/>
      <c r="J138" s="142">
        <f>BK138</f>
        <v>0</v>
      </c>
      <c r="L138" s="130"/>
      <c r="M138" s="135"/>
      <c r="N138" s="136"/>
      <c r="O138" s="136"/>
      <c r="P138" s="137">
        <f>SUM(P139:P194)</f>
        <v>0</v>
      </c>
      <c r="Q138" s="136"/>
      <c r="R138" s="137">
        <f>SUM(R139:R194)</f>
        <v>57.004582379999995</v>
      </c>
      <c r="S138" s="136"/>
      <c r="T138" s="138">
        <f>SUM(T139:T194)</f>
        <v>0</v>
      </c>
      <c r="AR138" s="131" t="s">
        <v>84</v>
      </c>
      <c r="AT138" s="139" t="s">
        <v>76</v>
      </c>
      <c r="AU138" s="139" t="s">
        <v>84</v>
      </c>
      <c r="AY138" s="131" t="s">
        <v>140</v>
      </c>
      <c r="BK138" s="140">
        <f>SUM(BK139:BK194)</f>
        <v>0</v>
      </c>
    </row>
    <row r="139" spans="1:65" s="2" customFormat="1" ht="24">
      <c r="A139" s="33"/>
      <c r="B139" s="143"/>
      <c r="C139" s="144" t="s">
        <v>217</v>
      </c>
      <c r="D139" s="144" t="s">
        <v>142</v>
      </c>
      <c r="E139" s="145" t="s">
        <v>218</v>
      </c>
      <c r="F139" s="146" t="s">
        <v>219</v>
      </c>
      <c r="G139" s="147" t="s">
        <v>155</v>
      </c>
      <c r="H139" s="148">
        <v>192</v>
      </c>
      <c r="I139" s="149"/>
      <c r="J139" s="150">
        <f>ROUND(I139*H139,2)</f>
        <v>0</v>
      </c>
      <c r="K139" s="146" t="s">
        <v>146</v>
      </c>
      <c r="L139" s="34"/>
      <c r="M139" s="151" t="s">
        <v>3</v>
      </c>
      <c r="N139" s="152" t="s">
        <v>48</v>
      </c>
      <c r="O139" s="54"/>
      <c r="P139" s="153">
        <f>O139*H139</f>
        <v>0</v>
      </c>
      <c r="Q139" s="153">
        <v>1.6000000000000001E-4</v>
      </c>
      <c r="R139" s="153">
        <f>Q139*H139</f>
        <v>3.0720000000000004E-2</v>
      </c>
      <c r="S139" s="153">
        <v>0</v>
      </c>
      <c r="T139" s="154">
        <f>S139*H139</f>
        <v>0</v>
      </c>
      <c r="U139" s="33"/>
      <c r="V139" s="33"/>
      <c r="W139" s="33"/>
      <c r="X139" s="33"/>
      <c r="Y139" s="33"/>
      <c r="Z139" s="33"/>
      <c r="AA139" s="33"/>
      <c r="AB139" s="33"/>
      <c r="AC139" s="33"/>
      <c r="AD139" s="33"/>
      <c r="AE139" s="33"/>
      <c r="AR139" s="155" t="s">
        <v>147</v>
      </c>
      <c r="AT139" s="155" t="s">
        <v>142</v>
      </c>
      <c r="AU139" s="155" t="s">
        <v>87</v>
      </c>
      <c r="AY139" s="18" t="s">
        <v>140</v>
      </c>
      <c r="BE139" s="156">
        <f>IF(N139="základní",J139,0)</f>
        <v>0</v>
      </c>
      <c r="BF139" s="156">
        <f>IF(N139="snížená",J139,0)</f>
        <v>0</v>
      </c>
      <c r="BG139" s="156">
        <f>IF(N139="zákl. přenesená",J139,0)</f>
        <v>0</v>
      </c>
      <c r="BH139" s="156">
        <f>IF(N139="sníž. přenesená",J139,0)</f>
        <v>0</v>
      </c>
      <c r="BI139" s="156">
        <f>IF(N139="nulová",J139,0)</f>
        <v>0</v>
      </c>
      <c r="BJ139" s="18" t="s">
        <v>84</v>
      </c>
      <c r="BK139" s="156">
        <f>ROUND(I139*H139,2)</f>
        <v>0</v>
      </c>
      <c r="BL139" s="18" t="s">
        <v>147</v>
      </c>
      <c r="BM139" s="155" t="s">
        <v>220</v>
      </c>
    </row>
    <row r="140" spans="1:65" s="13" customFormat="1" ht="11.25">
      <c r="B140" s="162"/>
      <c r="D140" s="157" t="s">
        <v>151</v>
      </c>
      <c r="E140" s="163" t="s">
        <v>3</v>
      </c>
      <c r="F140" s="164" t="s">
        <v>221</v>
      </c>
      <c r="H140" s="165">
        <v>192</v>
      </c>
      <c r="I140" s="166"/>
      <c r="L140" s="162"/>
      <c r="M140" s="167"/>
      <c r="N140" s="168"/>
      <c r="O140" s="168"/>
      <c r="P140" s="168"/>
      <c r="Q140" s="168"/>
      <c r="R140" s="168"/>
      <c r="S140" s="168"/>
      <c r="T140" s="169"/>
      <c r="AT140" s="163" t="s">
        <v>151</v>
      </c>
      <c r="AU140" s="163" t="s">
        <v>87</v>
      </c>
      <c r="AV140" s="13" t="s">
        <v>87</v>
      </c>
      <c r="AW140" s="13" t="s">
        <v>37</v>
      </c>
      <c r="AX140" s="13" t="s">
        <v>84</v>
      </c>
      <c r="AY140" s="163" t="s">
        <v>140</v>
      </c>
    </row>
    <row r="141" spans="1:65" s="2" customFormat="1" ht="21.75" customHeight="1">
      <c r="A141" s="33"/>
      <c r="B141" s="143"/>
      <c r="C141" s="144" t="s">
        <v>222</v>
      </c>
      <c r="D141" s="144" t="s">
        <v>142</v>
      </c>
      <c r="E141" s="145" t="s">
        <v>223</v>
      </c>
      <c r="F141" s="146" t="s">
        <v>224</v>
      </c>
      <c r="G141" s="147" t="s">
        <v>155</v>
      </c>
      <c r="H141" s="148">
        <v>0.3</v>
      </c>
      <c r="I141" s="149"/>
      <c r="J141" s="150">
        <f>ROUND(I141*H141,2)</f>
        <v>0</v>
      </c>
      <c r="K141" s="146" t="s">
        <v>146</v>
      </c>
      <c r="L141" s="34"/>
      <c r="M141" s="151" t="s">
        <v>3</v>
      </c>
      <c r="N141" s="152" t="s">
        <v>48</v>
      </c>
      <c r="O141" s="54"/>
      <c r="P141" s="153">
        <f>O141*H141</f>
        <v>0</v>
      </c>
      <c r="Q141" s="153">
        <v>7.7999999999999999E-4</v>
      </c>
      <c r="R141" s="153">
        <f>Q141*H141</f>
        <v>2.34E-4</v>
      </c>
      <c r="S141" s="153">
        <v>0</v>
      </c>
      <c r="T141" s="154">
        <f>S141*H141</f>
        <v>0</v>
      </c>
      <c r="U141" s="33"/>
      <c r="V141" s="33"/>
      <c r="W141" s="33"/>
      <c r="X141" s="33"/>
      <c r="Y141" s="33"/>
      <c r="Z141" s="33"/>
      <c r="AA141" s="33"/>
      <c r="AB141" s="33"/>
      <c r="AC141" s="33"/>
      <c r="AD141" s="33"/>
      <c r="AE141" s="33"/>
      <c r="AR141" s="155" t="s">
        <v>147</v>
      </c>
      <c r="AT141" s="155" t="s">
        <v>142</v>
      </c>
      <c r="AU141" s="155" t="s">
        <v>87</v>
      </c>
      <c r="AY141" s="18" t="s">
        <v>140</v>
      </c>
      <c r="BE141" s="156">
        <f>IF(N141="základní",J141,0)</f>
        <v>0</v>
      </c>
      <c r="BF141" s="156">
        <f>IF(N141="snížená",J141,0)</f>
        <v>0</v>
      </c>
      <c r="BG141" s="156">
        <f>IF(N141="zákl. přenesená",J141,0)</f>
        <v>0</v>
      </c>
      <c r="BH141" s="156">
        <f>IF(N141="sníž. přenesená",J141,0)</f>
        <v>0</v>
      </c>
      <c r="BI141" s="156">
        <f>IF(N141="nulová",J141,0)</f>
        <v>0</v>
      </c>
      <c r="BJ141" s="18" t="s">
        <v>84</v>
      </c>
      <c r="BK141" s="156">
        <f>ROUND(I141*H141,2)</f>
        <v>0</v>
      </c>
      <c r="BL141" s="18" t="s">
        <v>147</v>
      </c>
      <c r="BM141" s="155" t="s">
        <v>225</v>
      </c>
    </row>
    <row r="142" spans="1:65" s="13" customFormat="1" ht="11.25">
      <c r="B142" s="162"/>
      <c r="D142" s="157" t="s">
        <v>151</v>
      </c>
      <c r="E142" s="163" t="s">
        <v>3</v>
      </c>
      <c r="F142" s="164" t="s">
        <v>226</v>
      </c>
      <c r="H142" s="165">
        <v>0.3</v>
      </c>
      <c r="I142" s="166"/>
      <c r="L142" s="162"/>
      <c r="M142" s="167"/>
      <c r="N142" s="168"/>
      <c r="O142" s="168"/>
      <c r="P142" s="168"/>
      <c r="Q142" s="168"/>
      <c r="R142" s="168"/>
      <c r="S142" s="168"/>
      <c r="T142" s="169"/>
      <c r="AT142" s="163" t="s">
        <v>151</v>
      </c>
      <c r="AU142" s="163" t="s">
        <v>87</v>
      </c>
      <c r="AV142" s="13" t="s">
        <v>87</v>
      </c>
      <c r="AW142" s="13" t="s">
        <v>37</v>
      </c>
      <c r="AX142" s="13" t="s">
        <v>84</v>
      </c>
      <c r="AY142" s="163" t="s">
        <v>140</v>
      </c>
    </row>
    <row r="143" spans="1:65" s="2" customFormat="1" ht="21.75" customHeight="1">
      <c r="A143" s="33"/>
      <c r="B143" s="143"/>
      <c r="C143" s="144" t="s">
        <v>227</v>
      </c>
      <c r="D143" s="144" t="s">
        <v>142</v>
      </c>
      <c r="E143" s="145" t="s">
        <v>228</v>
      </c>
      <c r="F143" s="146" t="s">
        <v>229</v>
      </c>
      <c r="G143" s="147" t="s">
        <v>162</v>
      </c>
      <c r="H143" s="148">
        <v>4.4160000000000004</v>
      </c>
      <c r="I143" s="149"/>
      <c r="J143" s="150">
        <f>ROUND(I143*H143,2)</f>
        <v>0</v>
      </c>
      <c r="K143" s="146" t="s">
        <v>146</v>
      </c>
      <c r="L143" s="34"/>
      <c r="M143" s="151" t="s">
        <v>3</v>
      </c>
      <c r="N143" s="152" t="s">
        <v>48</v>
      </c>
      <c r="O143" s="54"/>
      <c r="P143" s="153">
        <f>O143*H143</f>
        <v>0</v>
      </c>
      <c r="Q143" s="153">
        <v>0</v>
      </c>
      <c r="R143" s="153">
        <f>Q143*H143</f>
        <v>0</v>
      </c>
      <c r="S143" s="153">
        <v>0</v>
      </c>
      <c r="T143" s="154">
        <f>S143*H143</f>
        <v>0</v>
      </c>
      <c r="U143" s="33"/>
      <c r="V143" s="33"/>
      <c r="W143" s="33"/>
      <c r="X143" s="33"/>
      <c r="Y143" s="33"/>
      <c r="Z143" s="33"/>
      <c r="AA143" s="33"/>
      <c r="AB143" s="33"/>
      <c r="AC143" s="33"/>
      <c r="AD143" s="33"/>
      <c r="AE143" s="33"/>
      <c r="AR143" s="155" t="s">
        <v>147</v>
      </c>
      <c r="AT143" s="155" t="s">
        <v>142</v>
      </c>
      <c r="AU143" s="155" t="s">
        <v>87</v>
      </c>
      <c r="AY143" s="18" t="s">
        <v>140</v>
      </c>
      <c r="BE143" s="156">
        <f>IF(N143="základní",J143,0)</f>
        <v>0</v>
      </c>
      <c r="BF143" s="156">
        <f>IF(N143="snížená",J143,0)</f>
        <v>0</v>
      </c>
      <c r="BG143" s="156">
        <f>IF(N143="zákl. přenesená",J143,0)</f>
        <v>0</v>
      </c>
      <c r="BH143" s="156">
        <f>IF(N143="sníž. přenesená",J143,0)</f>
        <v>0</v>
      </c>
      <c r="BI143" s="156">
        <f>IF(N143="nulová",J143,0)</f>
        <v>0</v>
      </c>
      <c r="BJ143" s="18" t="s">
        <v>84</v>
      </c>
      <c r="BK143" s="156">
        <f>ROUND(I143*H143,2)</f>
        <v>0</v>
      </c>
      <c r="BL143" s="18" t="s">
        <v>147</v>
      </c>
      <c r="BM143" s="155" t="s">
        <v>230</v>
      </c>
    </row>
    <row r="144" spans="1:65" s="2" customFormat="1" ht="87.75">
      <c r="A144" s="33"/>
      <c r="B144" s="34"/>
      <c r="C144" s="33"/>
      <c r="D144" s="157" t="s">
        <v>149</v>
      </c>
      <c r="E144" s="33"/>
      <c r="F144" s="158" t="s">
        <v>231</v>
      </c>
      <c r="G144" s="33"/>
      <c r="H144" s="33"/>
      <c r="I144" s="159"/>
      <c r="J144" s="33"/>
      <c r="K144" s="33"/>
      <c r="L144" s="34"/>
      <c r="M144" s="160"/>
      <c r="N144" s="161"/>
      <c r="O144" s="54"/>
      <c r="P144" s="54"/>
      <c r="Q144" s="54"/>
      <c r="R144" s="54"/>
      <c r="S144" s="54"/>
      <c r="T144" s="55"/>
      <c r="U144" s="33"/>
      <c r="V144" s="33"/>
      <c r="W144" s="33"/>
      <c r="X144" s="33"/>
      <c r="Y144" s="33"/>
      <c r="Z144" s="33"/>
      <c r="AA144" s="33"/>
      <c r="AB144" s="33"/>
      <c r="AC144" s="33"/>
      <c r="AD144" s="33"/>
      <c r="AE144" s="33"/>
      <c r="AT144" s="18" t="s">
        <v>149</v>
      </c>
      <c r="AU144" s="18" t="s">
        <v>87</v>
      </c>
    </row>
    <row r="145" spans="1:65" s="13" customFormat="1" ht="11.25">
      <c r="B145" s="162"/>
      <c r="D145" s="157" t="s">
        <v>151</v>
      </c>
      <c r="E145" s="163" t="s">
        <v>3</v>
      </c>
      <c r="F145" s="164" t="s">
        <v>232</v>
      </c>
      <c r="H145" s="165">
        <v>4.4160000000000004</v>
      </c>
      <c r="I145" s="166"/>
      <c r="L145" s="162"/>
      <c r="M145" s="167"/>
      <c r="N145" s="168"/>
      <c r="O145" s="168"/>
      <c r="P145" s="168"/>
      <c r="Q145" s="168"/>
      <c r="R145" s="168"/>
      <c r="S145" s="168"/>
      <c r="T145" s="169"/>
      <c r="AT145" s="163" t="s">
        <v>151</v>
      </c>
      <c r="AU145" s="163" t="s">
        <v>87</v>
      </c>
      <c r="AV145" s="13" t="s">
        <v>87</v>
      </c>
      <c r="AW145" s="13" t="s">
        <v>37</v>
      </c>
      <c r="AX145" s="13" t="s">
        <v>84</v>
      </c>
      <c r="AY145" s="163" t="s">
        <v>140</v>
      </c>
    </row>
    <row r="146" spans="1:65" s="2" customFormat="1" ht="21.75" customHeight="1">
      <c r="A146" s="33"/>
      <c r="B146" s="143"/>
      <c r="C146" s="144" t="s">
        <v>233</v>
      </c>
      <c r="D146" s="144" t="s">
        <v>142</v>
      </c>
      <c r="E146" s="145" t="s">
        <v>234</v>
      </c>
      <c r="F146" s="146" t="s">
        <v>235</v>
      </c>
      <c r="G146" s="147" t="s">
        <v>162</v>
      </c>
      <c r="H146" s="148">
        <v>4.4160000000000004</v>
      </c>
      <c r="I146" s="149"/>
      <c r="J146" s="150">
        <f>ROUND(I146*H146,2)</f>
        <v>0</v>
      </c>
      <c r="K146" s="146" t="s">
        <v>146</v>
      </c>
      <c r="L146" s="34"/>
      <c r="M146" s="151" t="s">
        <v>3</v>
      </c>
      <c r="N146" s="152" t="s">
        <v>48</v>
      </c>
      <c r="O146" s="54"/>
      <c r="P146" s="153">
        <f>O146*H146</f>
        <v>0</v>
      </c>
      <c r="Q146" s="153">
        <v>0</v>
      </c>
      <c r="R146" s="153">
        <f>Q146*H146</f>
        <v>0</v>
      </c>
      <c r="S146" s="153">
        <v>0</v>
      </c>
      <c r="T146" s="154">
        <f>S146*H146</f>
        <v>0</v>
      </c>
      <c r="U146" s="33"/>
      <c r="V146" s="33"/>
      <c r="W146" s="33"/>
      <c r="X146" s="33"/>
      <c r="Y146" s="33"/>
      <c r="Z146" s="33"/>
      <c r="AA146" s="33"/>
      <c r="AB146" s="33"/>
      <c r="AC146" s="33"/>
      <c r="AD146" s="33"/>
      <c r="AE146" s="33"/>
      <c r="AR146" s="155" t="s">
        <v>147</v>
      </c>
      <c r="AT146" s="155" t="s">
        <v>142</v>
      </c>
      <c r="AU146" s="155" t="s">
        <v>87</v>
      </c>
      <c r="AY146" s="18" t="s">
        <v>140</v>
      </c>
      <c r="BE146" s="156">
        <f>IF(N146="základní",J146,0)</f>
        <v>0</v>
      </c>
      <c r="BF146" s="156">
        <f>IF(N146="snížená",J146,0)</f>
        <v>0</v>
      </c>
      <c r="BG146" s="156">
        <f>IF(N146="zákl. přenesená",J146,0)</f>
        <v>0</v>
      </c>
      <c r="BH146" s="156">
        <f>IF(N146="sníž. přenesená",J146,0)</f>
        <v>0</v>
      </c>
      <c r="BI146" s="156">
        <f>IF(N146="nulová",J146,0)</f>
        <v>0</v>
      </c>
      <c r="BJ146" s="18" t="s">
        <v>84</v>
      </c>
      <c r="BK146" s="156">
        <f>ROUND(I146*H146,2)</f>
        <v>0</v>
      </c>
      <c r="BL146" s="18" t="s">
        <v>147</v>
      </c>
      <c r="BM146" s="155" t="s">
        <v>236</v>
      </c>
    </row>
    <row r="147" spans="1:65" s="2" customFormat="1" ht="87.75">
      <c r="A147" s="33"/>
      <c r="B147" s="34"/>
      <c r="C147" s="33"/>
      <c r="D147" s="157" t="s">
        <v>149</v>
      </c>
      <c r="E147" s="33"/>
      <c r="F147" s="158" t="s">
        <v>231</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149</v>
      </c>
      <c r="AU147" s="18" t="s">
        <v>87</v>
      </c>
    </row>
    <row r="148" spans="1:65" s="2" customFormat="1" ht="21.75" customHeight="1">
      <c r="A148" s="33"/>
      <c r="B148" s="143"/>
      <c r="C148" s="144" t="s">
        <v>9</v>
      </c>
      <c r="D148" s="144" t="s">
        <v>142</v>
      </c>
      <c r="E148" s="145" t="s">
        <v>237</v>
      </c>
      <c r="F148" s="146" t="s">
        <v>238</v>
      </c>
      <c r="G148" s="147" t="s">
        <v>162</v>
      </c>
      <c r="H148" s="148">
        <v>10.842000000000001</v>
      </c>
      <c r="I148" s="149"/>
      <c r="J148" s="150">
        <f>ROUND(I148*H148,2)</f>
        <v>0</v>
      </c>
      <c r="K148" s="146" t="s">
        <v>146</v>
      </c>
      <c r="L148" s="34"/>
      <c r="M148" s="151" t="s">
        <v>3</v>
      </c>
      <c r="N148" s="152" t="s">
        <v>48</v>
      </c>
      <c r="O148" s="54"/>
      <c r="P148" s="153">
        <f>O148*H148</f>
        <v>0</v>
      </c>
      <c r="Q148" s="153">
        <v>0</v>
      </c>
      <c r="R148" s="153">
        <f>Q148*H148</f>
        <v>0</v>
      </c>
      <c r="S148" s="153">
        <v>0</v>
      </c>
      <c r="T148" s="154">
        <f>S148*H148</f>
        <v>0</v>
      </c>
      <c r="U148" s="33"/>
      <c r="V148" s="33"/>
      <c r="W148" s="33"/>
      <c r="X148" s="33"/>
      <c r="Y148" s="33"/>
      <c r="Z148" s="33"/>
      <c r="AA148" s="33"/>
      <c r="AB148" s="33"/>
      <c r="AC148" s="33"/>
      <c r="AD148" s="33"/>
      <c r="AE148" s="33"/>
      <c r="AR148" s="155" t="s">
        <v>147</v>
      </c>
      <c r="AT148" s="155" t="s">
        <v>142</v>
      </c>
      <c r="AU148" s="155" t="s">
        <v>87</v>
      </c>
      <c r="AY148" s="18" t="s">
        <v>140</v>
      </c>
      <c r="BE148" s="156">
        <f>IF(N148="základní",J148,0)</f>
        <v>0</v>
      </c>
      <c r="BF148" s="156">
        <f>IF(N148="snížená",J148,0)</f>
        <v>0</v>
      </c>
      <c r="BG148" s="156">
        <f>IF(N148="zákl. přenesená",J148,0)</f>
        <v>0</v>
      </c>
      <c r="BH148" s="156">
        <f>IF(N148="sníž. přenesená",J148,0)</f>
        <v>0</v>
      </c>
      <c r="BI148" s="156">
        <f>IF(N148="nulová",J148,0)</f>
        <v>0</v>
      </c>
      <c r="BJ148" s="18" t="s">
        <v>84</v>
      </c>
      <c r="BK148" s="156">
        <f>ROUND(I148*H148,2)</f>
        <v>0</v>
      </c>
      <c r="BL148" s="18" t="s">
        <v>147</v>
      </c>
      <c r="BM148" s="155" t="s">
        <v>239</v>
      </c>
    </row>
    <row r="149" spans="1:65" s="2" customFormat="1" ht="97.5">
      <c r="A149" s="33"/>
      <c r="B149" s="34"/>
      <c r="C149" s="33"/>
      <c r="D149" s="157" t="s">
        <v>149</v>
      </c>
      <c r="E149" s="33"/>
      <c r="F149" s="158" t="s">
        <v>240</v>
      </c>
      <c r="G149" s="33"/>
      <c r="H149" s="33"/>
      <c r="I149" s="159"/>
      <c r="J149" s="33"/>
      <c r="K149" s="33"/>
      <c r="L149" s="34"/>
      <c r="M149" s="160"/>
      <c r="N149" s="161"/>
      <c r="O149" s="54"/>
      <c r="P149" s="54"/>
      <c r="Q149" s="54"/>
      <c r="R149" s="54"/>
      <c r="S149" s="54"/>
      <c r="T149" s="55"/>
      <c r="U149" s="33"/>
      <c r="V149" s="33"/>
      <c r="W149" s="33"/>
      <c r="X149" s="33"/>
      <c r="Y149" s="33"/>
      <c r="Z149" s="33"/>
      <c r="AA149" s="33"/>
      <c r="AB149" s="33"/>
      <c r="AC149" s="33"/>
      <c r="AD149" s="33"/>
      <c r="AE149" s="33"/>
      <c r="AT149" s="18" t="s">
        <v>149</v>
      </c>
      <c r="AU149" s="18" t="s">
        <v>87</v>
      </c>
    </row>
    <row r="150" spans="1:65" s="13" customFormat="1" ht="11.25">
      <c r="B150" s="162"/>
      <c r="D150" s="157" t="s">
        <v>151</v>
      </c>
      <c r="E150" s="163" t="s">
        <v>3</v>
      </c>
      <c r="F150" s="164" t="s">
        <v>241</v>
      </c>
      <c r="H150" s="165">
        <v>10.842000000000001</v>
      </c>
      <c r="I150" s="166"/>
      <c r="L150" s="162"/>
      <c r="M150" s="167"/>
      <c r="N150" s="168"/>
      <c r="O150" s="168"/>
      <c r="P150" s="168"/>
      <c r="Q150" s="168"/>
      <c r="R150" s="168"/>
      <c r="S150" s="168"/>
      <c r="T150" s="169"/>
      <c r="AT150" s="163" t="s">
        <v>151</v>
      </c>
      <c r="AU150" s="163" t="s">
        <v>87</v>
      </c>
      <c r="AV150" s="13" t="s">
        <v>87</v>
      </c>
      <c r="AW150" s="13" t="s">
        <v>37</v>
      </c>
      <c r="AX150" s="13" t="s">
        <v>84</v>
      </c>
      <c r="AY150" s="163" t="s">
        <v>140</v>
      </c>
    </row>
    <row r="151" spans="1:65" s="2" customFormat="1" ht="16.5" customHeight="1">
      <c r="A151" s="33"/>
      <c r="B151" s="143"/>
      <c r="C151" s="144" t="s">
        <v>242</v>
      </c>
      <c r="D151" s="144" t="s">
        <v>142</v>
      </c>
      <c r="E151" s="145" t="s">
        <v>243</v>
      </c>
      <c r="F151" s="146" t="s">
        <v>244</v>
      </c>
      <c r="G151" s="147" t="s">
        <v>145</v>
      </c>
      <c r="H151" s="148">
        <v>12.832000000000001</v>
      </c>
      <c r="I151" s="149"/>
      <c r="J151" s="150">
        <f>ROUND(I151*H151,2)</f>
        <v>0</v>
      </c>
      <c r="K151" s="146" t="s">
        <v>146</v>
      </c>
      <c r="L151" s="34"/>
      <c r="M151" s="151" t="s">
        <v>3</v>
      </c>
      <c r="N151" s="152" t="s">
        <v>48</v>
      </c>
      <c r="O151" s="54"/>
      <c r="P151" s="153">
        <f>O151*H151</f>
        <v>0</v>
      </c>
      <c r="Q151" s="153">
        <v>1.4400000000000001E-3</v>
      </c>
      <c r="R151" s="153">
        <f>Q151*H151</f>
        <v>1.8478080000000001E-2</v>
      </c>
      <c r="S151" s="153">
        <v>0</v>
      </c>
      <c r="T151" s="154">
        <f>S151*H151</f>
        <v>0</v>
      </c>
      <c r="U151" s="33"/>
      <c r="V151" s="33"/>
      <c r="W151" s="33"/>
      <c r="X151" s="33"/>
      <c r="Y151" s="33"/>
      <c r="Z151" s="33"/>
      <c r="AA151" s="33"/>
      <c r="AB151" s="33"/>
      <c r="AC151" s="33"/>
      <c r="AD151" s="33"/>
      <c r="AE151" s="33"/>
      <c r="AR151" s="155" t="s">
        <v>147</v>
      </c>
      <c r="AT151" s="155" t="s">
        <v>142</v>
      </c>
      <c r="AU151" s="155" t="s">
        <v>87</v>
      </c>
      <c r="AY151" s="18" t="s">
        <v>140</v>
      </c>
      <c r="BE151" s="156">
        <f>IF(N151="základní",J151,0)</f>
        <v>0</v>
      </c>
      <c r="BF151" s="156">
        <f>IF(N151="snížená",J151,0)</f>
        <v>0</v>
      </c>
      <c r="BG151" s="156">
        <f>IF(N151="zákl. přenesená",J151,0)</f>
        <v>0</v>
      </c>
      <c r="BH151" s="156">
        <f>IF(N151="sníž. přenesená",J151,0)</f>
        <v>0</v>
      </c>
      <c r="BI151" s="156">
        <f>IF(N151="nulová",J151,0)</f>
        <v>0</v>
      </c>
      <c r="BJ151" s="18" t="s">
        <v>84</v>
      </c>
      <c r="BK151" s="156">
        <f>ROUND(I151*H151,2)</f>
        <v>0</v>
      </c>
      <c r="BL151" s="18" t="s">
        <v>147</v>
      </c>
      <c r="BM151" s="155" t="s">
        <v>245</v>
      </c>
    </row>
    <row r="152" spans="1:65" s="2" customFormat="1" ht="87.75">
      <c r="A152" s="33"/>
      <c r="B152" s="34"/>
      <c r="C152" s="33"/>
      <c r="D152" s="157" t="s">
        <v>149</v>
      </c>
      <c r="E152" s="33"/>
      <c r="F152" s="158" t="s">
        <v>246</v>
      </c>
      <c r="G152" s="33"/>
      <c r="H152" s="33"/>
      <c r="I152" s="159"/>
      <c r="J152" s="33"/>
      <c r="K152" s="33"/>
      <c r="L152" s="34"/>
      <c r="M152" s="160"/>
      <c r="N152" s="161"/>
      <c r="O152" s="54"/>
      <c r="P152" s="54"/>
      <c r="Q152" s="54"/>
      <c r="R152" s="54"/>
      <c r="S152" s="54"/>
      <c r="T152" s="55"/>
      <c r="U152" s="33"/>
      <c r="V152" s="33"/>
      <c r="W152" s="33"/>
      <c r="X152" s="33"/>
      <c r="Y152" s="33"/>
      <c r="Z152" s="33"/>
      <c r="AA152" s="33"/>
      <c r="AB152" s="33"/>
      <c r="AC152" s="33"/>
      <c r="AD152" s="33"/>
      <c r="AE152" s="33"/>
      <c r="AT152" s="18" t="s">
        <v>149</v>
      </c>
      <c r="AU152" s="18" t="s">
        <v>87</v>
      </c>
    </row>
    <row r="153" spans="1:65" s="13" customFormat="1" ht="11.25">
      <c r="B153" s="162"/>
      <c r="D153" s="157" t="s">
        <v>151</v>
      </c>
      <c r="E153" s="163" t="s">
        <v>3</v>
      </c>
      <c r="F153" s="164" t="s">
        <v>247</v>
      </c>
      <c r="H153" s="165">
        <v>12.832000000000001</v>
      </c>
      <c r="I153" s="166"/>
      <c r="L153" s="162"/>
      <c r="M153" s="167"/>
      <c r="N153" s="168"/>
      <c r="O153" s="168"/>
      <c r="P153" s="168"/>
      <c r="Q153" s="168"/>
      <c r="R153" s="168"/>
      <c r="S153" s="168"/>
      <c r="T153" s="169"/>
      <c r="AT153" s="163" t="s">
        <v>151</v>
      </c>
      <c r="AU153" s="163" t="s">
        <v>87</v>
      </c>
      <c r="AV153" s="13" t="s">
        <v>87</v>
      </c>
      <c r="AW153" s="13" t="s">
        <v>37</v>
      </c>
      <c r="AX153" s="13" t="s">
        <v>84</v>
      </c>
      <c r="AY153" s="163" t="s">
        <v>140</v>
      </c>
    </row>
    <row r="154" spans="1:65" s="2" customFormat="1" ht="16.5" customHeight="1">
      <c r="A154" s="33"/>
      <c r="B154" s="143"/>
      <c r="C154" s="144" t="s">
        <v>248</v>
      </c>
      <c r="D154" s="144" t="s">
        <v>142</v>
      </c>
      <c r="E154" s="145" t="s">
        <v>249</v>
      </c>
      <c r="F154" s="146" t="s">
        <v>250</v>
      </c>
      <c r="G154" s="147" t="s">
        <v>197</v>
      </c>
      <c r="H154" s="148">
        <v>1.3009999999999999</v>
      </c>
      <c r="I154" s="149"/>
      <c r="J154" s="150">
        <f>ROUND(I154*H154,2)</f>
        <v>0</v>
      </c>
      <c r="K154" s="146" t="s">
        <v>146</v>
      </c>
      <c r="L154" s="34"/>
      <c r="M154" s="151" t="s">
        <v>3</v>
      </c>
      <c r="N154" s="152" t="s">
        <v>48</v>
      </c>
      <c r="O154" s="54"/>
      <c r="P154" s="153">
        <f>O154*H154</f>
        <v>0</v>
      </c>
      <c r="Q154" s="153">
        <v>1.0383</v>
      </c>
      <c r="R154" s="153">
        <f>Q154*H154</f>
        <v>1.3508282999999999</v>
      </c>
      <c r="S154" s="153">
        <v>0</v>
      </c>
      <c r="T154" s="154">
        <f>S154*H154</f>
        <v>0</v>
      </c>
      <c r="U154" s="33"/>
      <c r="V154" s="33"/>
      <c r="W154" s="33"/>
      <c r="X154" s="33"/>
      <c r="Y154" s="33"/>
      <c r="Z154" s="33"/>
      <c r="AA154" s="33"/>
      <c r="AB154" s="33"/>
      <c r="AC154" s="33"/>
      <c r="AD154" s="33"/>
      <c r="AE154" s="33"/>
      <c r="AR154" s="155" t="s">
        <v>147</v>
      </c>
      <c r="AT154" s="155" t="s">
        <v>142</v>
      </c>
      <c r="AU154" s="155" t="s">
        <v>87</v>
      </c>
      <c r="AY154" s="18" t="s">
        <v>140</v>
      </c>
      <c r="BE154" s="156">
        <f>IF(N154="základní",J154,0)</f>
        <v>0</v>
      </c>
      <c r="BF154" s="156">
        <f>IF(N154="snížená",J154,0)</f>
        <v>0</v>
      </c>
      <c r="BG154" s="156">
        <f>IF(N154="zákl. přenesená",J154,0)</f>
        <v>0</v>
      </c>
      <c r="BH154" s="156">
        <f>IF(N154="sníž. přenesená",J154,0)</f>
        <v>0</v>
      </c>
      <c r="BI154" s="156">
        <f>IF(N154="nulová",J154,0)</f>
        <v>0</v>
      </c>
      <c r="BJ154" s="18" t="s">
        <v>84</v>
      </c>
      <c r="BK154" s="156">
        <f>ROUND(I154*H154,2)</f>
        <v>0</v>
      </c>
      <c r="BL154" s="18" t="s">
        <v>147</v>
      </c>
      <c r="BM154" s="155" t="s">
        <v>251</v>
      </c>
    </row>
    <row r="155" spans="1:65" s="2" customFormat="1" ht="68.25">
      <c r="A155" s="33"/>
      <c r="B155" s="34"/>
      <c r="C155" s="33"/>
      <c r="D155" s="157" t="s">
        <v>149</v>
      </c>
      <c r="E155" s="33"/>
      <c r="F155" s="158" t="s">
        <v>252</v>
      </c>
      <c r="G155" s="33"/>
      <c r="H155" s="33"/>
      <c r="I155" s="159"/>
      <c r="J155" s="33"/>
      <c r="K155" s="33"/>
      <c r="L155" s="34"/>
      <c r="M155" s="160"/>
      <c r="N155" s="161"/>
      <c r="O155" s="54"/>
      <c r="P155" s="54"/>
      <c r="Q155" s="54"/>
      <c r="R155" s="54"/>
      <c r="S155" s="54"/>
      <c r="T155" s="55"/>
      <c r="U155" s="33"/>
      <c r="V155" s="33"/>
      <c r="W155" s="33"/>
      <c r="X155" s="33"/>
      <c r="Y155" s="33"/>
      <c r="Z155" s="33"/>
      <c r="AA155" s="33"/>
      <c r="AB155" s="33"/>
      <c r="AC155" s="33"/>
      <c r="AD155" s="33"/>
      <c r="AE155" s="33"/>
      <c r="AT155" s="18" t="s">
        <v>149</v>
      </c>
      <c r="AU155" s="18" t="s">
        <v>87</v>
      </c>
    </row>
    <row r="156" spans="1:65" s="13" customFormat="1" ht="11.25">
      <c r="B156" s="162"/>
      <c r="D156" s="157" t="s">
        <v>151</v>
      </c>
      <c r="E156" s="163" t="s">
        <v>3</v>
      </c>
      <c r="F156" s="164" t="s">
        <v>253</v>
      </c>
      <c r="H156" s="165">
        <v>1.3009999999999999</v>
      </c>
      <c r="I156" s="166"/>
      <c r="L156" s="162"/>
      <c r="M156" s="167"/>
      <c r="N156" s="168"/>
      <c r="O156" s="168"/>
      <c r="P156" s="168"/>
      <c r="Q156" s="168"/>
      <c r="R156" s="168"/>
      <c r="S156" s="168"/>
      <c r="T156" s="169"/>
      <c r="AT156" s="163" t="s">
        <v>151</v>
      </c>
      <c r="AU156" s="163" t="s">
        <v>87</v>
      </c>
      <c r="AV156" s="13" t="s">
        <v>87</v>
      </c>
      <c r="AW156" s="13" t="s">
        <v>37</v>
      </c>
      <c r="AX156" s="13" t="s">
        <v>84</v>
      </c>
      <c r="AY156" s="163" t="s">
        <v>140</v>
      </c>
    </row>
    <row r="157" spans="1:65" s="2" customFormat="1" ht="16.5" customHeight="1">
      <c r="A157" s="33"/>
      <c r="B157" s="143"/>
      <c r="C157" s="144" t="s">
        <v>254</v>
      </c>
      <c r="D157" s="144" t="s">
        <v>142</v>
      </c>
      <c r="E157" s="145" t="s">
        <v>255</v>
      </c>
      <c r="F157" s="146" t="s">
        <v>256</v>
      </c>
      <c r="G157" s="147" t="s">
        <v>257</v>
      </c>
      <c r="H157" s="148">
        <v>36</v>
      </c>
      <c r="I157" s="149"/>
      <c r="J157" s="150">
        <f>ROUND(I157*H157,2)</f>
        <v>0</v>
      </c>
      <c r="K157" s="146" t="s">
        <v>146</v>
      </c>
      <c r="L157" s="34"/>
      <c r="M157" s="151" t="s">
        <v>3</v>
      </c>
      <c r="N157" s="152" t="s">
        <v>48</v>
      </c>
      <c r="O157" s="54"/>
      <c r="P157" s="153">
        <f>O157*H157</f>
        <v>0</v>
      </c>
      <c r="Q157" s="153">
        <v>1.3999999999999999E-4</v>
      </c>
      <c r="R157" s="153">
        <f>Q157*H157</f>
        <v>5.0399999999999993E-3</v>
      </c>
      <c r="S157" s="153">
        <v>0</v>
      </c>
      <c r="T157" s="154">
        <f>S157*H157</f>
        <v>0</v>
      </c>
      <c r="U157" s="33"/>
      <c r="V157" s="33"/>
      <c r="W157" s="33"/>
      <c r="X157" s="33"/>
      <c r="Y157" s="33"/>
      <c r="Z157" s="33"/>
      <c r="AA157" s="33"/>
      <c r="AB157" s="33"/>
      <c r="AC157" s="33"/>
      <c r="AD157" s="33"/>
      <c r="AE157" s="33"/>
      <c r="AR157" s="155" t="s">
        <v>147</v>
      </c>
      <c r="AT157" s="155" t="s">
        <v>142</v>
      </c>
      <c r="AU157" s="155" t="s">
        <v>87</v>
      </c>
      <c r="AY157" s="18" t="s">
        <v>140</v>
      </c>
      <c r="BE157" s="156">
        <f>IF(N157="základní",J157,0)</f>
        <v>0</v>
      </c>
      <c r="BF157" s="156">
        <f>IF(N157="snížená",J157,0)</f>
        <v>0</v>
      </c>
      <c r="BG157" s="156">
        <f>IF(N157="zákl. přenesená",J157,0)</f>
        <v>0</v>
      </c>
      <c r="BH157" s="156">
        <f>IF(N157="sníž. přenesená",J157,0)</f>
        <v>0</v>
      </c>
      <c r="BI157" s="156">
        <f>IF(N157="nulová",J157,0)</f>
        <v>0</v>
      </c>
      <c r="BJ157" s="18" t="s">
        <v>84</v>
      </c>
      <c r="BK157" s="156">
        <f>ROUND(I157*H157,2)</f>
        <v>0</v>
      </c>
      <c r="BL157" s="18" t="s">
        <v>147</v>
      </c>
      <c r="BM157" s="155" t="s">
        <v>258</v>
      </c>
    </row>
    <row r="158" spans="1:65" s="2" customFormat="1" ht="117">
      <c r="A158" s="33"/>
      <c r="B158" s="34"/>
      <c r="C158" s="33"/>
      <c r="D158" s="157" t="s">
        <v>149</v>
      </c>
      <c r="E158" s="33"/>
      <c r="F158" s="158" t="s">
        <v>259</v>
      </c>
      <c r="G158" s="33"/>
      <c r="H158" s="33"/>
      <c r="I158" s="159"/>
      <c r="J158" s="33"/>
      <c r="K158" s="33"/>
      <c r="L158" s="34"/>
      <c r="M158" s="160"/>
      <c r="N158" s="161"/>
      <c r="O158" s="54"/>
      <c r="P158" s="54"/>
      <c r="Q158" s="54"/>
      <c r="R158" s="54"/>
      <c r="S158" s="54"/>
      <c r="T158" s="55"/>
      <c r="U158" s="33"/>
      <c r="V158" s="33"/>
      <c r="W158" s="33"/>
      <c r="X158" s="33"/>
      <c r="Y158" s="33"/>
      <c r="Z158" s="33"/>
      <c r="AA158" s="33"/>
      <c r="AB158" s="33"/>
      <c r="AC158" s="33"/>
      <c r="AD158" s="33"/>
      <c r="AE158" s="33"/>
      <c r="AT158" s="18" t="s">
        <v>149</v>
      </c>
      <c r="AU158" s="18" t="s">
        <v>87</v>
      </c>
    </row>
    <row r="159" spans="1:65" s="13" customFormat="1" ht="11.25">
      <c r="B159" s="162"/>
      <c r="D159" s="157" t="s">
        <v>151</v>
      </c>
      <c r="E159" s="163" t="s">
        <v>3</v>
      </c>
      <c r="F159" s="164" t="s">
        <v>260</v>
      </c>
      <c r="H159" s="165">
        <v>36</v>
      </c>
      <c r="I159" s="166"/>
      <c r="L159" s="162"/>
      <c r="M159" s="167"/>
      <c r="N159" s="168"/>
      <c r="O159" s="168"/>
      <c r="P159" s="168"/>
      <c r="Q159" s="168"/>
      <c r="R159" s="168"/>
      <c r="S159" s="168"/>
      <c r="T159" s="169"/>
      <c r="AT159" s="163" t="s">
        <v>151</v>
      </c>
      <c r="AU159" s="163" t="s">
        <v>87</v>
      </c>
      <c r="AV159" s="13" t="s">
        <v>87</v>
      </c>
      <c r="AW159" s="13" t="s">
        <v>37</v>
      </c>
      <c r="AX159" s="13" t="s">
        <v>84</v>
      </c>
      <c r="AY159" s="163" t="s">
        <v>140</v>
      </c>
    </row>
    <row r="160" spans="1:65" s="2" customFormat="1" ht="16.5" customHeight="1">
      <c r="A160" s="33"/>
      <c r="B160" s="143"/>
      <c r="C160" s="144" t="s">
        <v>261</v>
      </c>
      <c r="D160" s="144" t="s">
        <v>142</v>
      </c>
      <c r="E160" s="145" t="s">
        <v>262</v>
      </c>
      <c r="F160" s="146" t="s">
        <v>263</v>
      </c>
      <c r="G160" s="147" t="s">
        <v>257</v>
      </c>
      <c r="H160" s="148">
        <v>72</v>
      </c>
      <c r="I160" s="149"/>
      <c r="J160" s="150">
        <f>ROUND(I160*H160,2)</f>
        <v>0</v>
      </c>
      <c r="K160" s="146" t="s">
        <v>146</v>
      </c>
      <c r="L160" s="34"/>
      <c r="M160" s="151" t="s">
        <v>3</v>
      </c>
      <c r="N160" s="152" t="s">
        <v>48</v>
      </c>
      <c r="O160" s="54"/>
      <c r="P160" s="153">
        <f>O160*H160</f>
        <v>0</v>
      </c>
      <c r="Q160" s="153">
        <v>1.4999999999999999E-4</v>
      </c>
      <c r="R160" s="153">
        <f>Q160*H160</f>
        <v>1.0799999999999999E-2</v>
      </c>
      <c r="S160" s="153">
        <v>0</v>
      </c>
      <c r="T160" s="154">
        <f>S160*H160</f>
        <v>0</v>
      </c>
      <c r="U160" s="33"/>
      <c r="V160" s="33"/>
      <c r="W160" s="33"/>
      <c r="X160" s="33"/>
      <c r="Y160" s="33"/>
      <c r="Z160" s="33"/>
      <c r="AA160" s="33"/>
      <c r="AB160" s="33"/>
      <c r="AC160" s="33"/>
      <c r="AD160" s="33"/>
      <c r="AE160" s="33"/>
      <c r="AR160" s="155" t="s">
        <v>147</v>
      </c>
      <c r="AT160" s="155" t="s">
        <v>142</v>
      </c>
      <c r="AU160" s="155" t="s">
        <v>87</v>
      </c>
      <c r="AY160" s="18" t="s">
        <v>140</v>
      </c>
      <c r="BE160" s="156">
        <f>IF(N160="základní",J160,0)</f>
        <v>0</v>
      </c>
      <c r="BF160" s="156">
        <f>IF(N160="snížená",J160,0)</f>
        <v>0</v>
      </c>
      <c r="BG160" s="156">
        <f>IF(N160="zákl. přenesená",J160,0)</f>
        <v>0</v>
      </c>
      <c r="BH160" s="156">
        <f>IF(N160="sníž. přenesená",J160,0)</f>
        <v>0</v>
      </c>
      <c r="BI160" s="156">
        <f>IF(N160="nulová",J160,0)</f>
        <v>0</v>
      </c>
      <c r="BJ160" s="18" t="s">
        <v>84</v>
      </c>
      <c r="BK160" s="156">
        <f>ROUND(I160*H160,2)</f>
        <v>0</v>
      </c>
      <c r="BL160" s="18" t="s">
        <v>147</v>
      </c>
      <c r="BM160" s="155" t="s">
        <v>264</v>
      </c>
    </row>
    <row r="161" spans="1:65" s="2" customFormat="1" ht="117">
      <c r="A161" s="33"/>
      <c r="B161" s="34"/>
      <c r="C161" s="33"/>
      <c r="D161" s="157" t="s">
        <v>149</v>
      </c>
      <c r="E161" s="33"/>
      <c r="F161" s="158" t="s">
        <v>259</v>
      </c>
      <c r="G161" s="33"/>
      <c r="H161" s="33"/>
      <c r="I161" s="159"/>
      <c r="J161" s="33"/>
      <c r="K161" s="33"/>
      <c r="L161" s="34"/>
      <c r="M161" s="160"/>
      <c r="N161" s="161"/>
      <c r="O161" s="54"/>
      <c r="P161" s="54"/>
      <c r="Q161" s="54"/>
      <c r="R161" s="54"/>
      <c r="S161" s="54"/>
      <c r="T161" s="55"/>
      <c r="U161" s="33"/>
      <c r="V161" s="33"/>
      <c r="W161" s="33"/>
      <c r="X161" s="33"/>
      <c r="Y161" s="33"/>
      <c r="Z161" s="33"/>
      <c r="AA161" s="33"/>
      <c r="AB161" s="33"/>
      <c r="AC161" s="33"/>
      <c r="AD161" s="33"/>
      <c r="AE161" s="33"/>
      <c r="AT161" s="18" t="s">
        <v>149</v>
      </c>
      <c r="AU161" s="18" t="s">
        <v>87</v>
      </c>
    </row>
    <row r="162" spans="1:65" s="13" customFormat="1" ht="11.25">
      <c r="B162" s="162"/>
      <c r="D162" s="157" t="s">
        <v>151</v>
      </c>
      <c r="E162" s="163" t="s">
        <v>3</v>
      </c>
      <c r="F162" s="164" t="s">
        <v>265</v>
      </c>
      <c r="H162" s="165">
        <v>72</v>
      </c>
      <c r="I162" s="166"/>
      <c r="L162" s="162"/>
      <c r="M162" s="167"/>
      <c r="N162" s="168"/>
      <c r="O162" s="168"/>
      <c r="P162" s="168"/>
      <c r="Q162" s="168"/>
      <c r="R162" s="168"/>
      <c r="S162" s="168"/>
      <c r="T162" s="169"/>
      <c r="AT162" s="163" t="s">
        <v>151</v>
      </c>
      <c r="AU162" s="163" t="s">
        <v>87</v>
      </c>
      <c r="AV162" s="13" t="s">
        <v>87</v>
      </c>
      <c r="AW162" s="13" t="s">
        <v>37</v>
      </c>
      <c r="AX162" s="13" t="s">
        <v>84</v>
      </c>
      <c r="AY162" s="163" t="s">
        <v>140</v>
      </c>
    </row>
    <row r="163" spans="1:65" s="2" customFormat="1" ht="16.5" customHeight="1">
      <c r="A163" s="33"/>
      <c r="B163" s="143"/>
      <c r="C163" s="185" t="s">
        <v>266</v>
      </c>
      <c r="D163" s="185" t="s">
        <v>211</v>
      </c>
      <c r="E163" s="186" t="s">
        <v>267</v>
      </c>
      <c r="F163" s="187" t="s">
        <v>268</v>
      </c>
      <c r="G163" s="188" t="s">
        <v>197</v>
      </c>
      <c r="H163" s="189">
        <v>18.431999999999999</v>
      </c>
      <c r="I163" s="190"/>
      <c r="J163" s="191">
        <f>ROUND(I163*H163,2)</f>
        <v>0</v>
      </c>
      <c r="K163" s="187" t="s">
        <v>146</v>
      </c>
      <c r="L163" s="192"/>
      <c r="M163" s="193" t="s">
        <v>3</v>
      </c>
      <c r="N163" s="194" t="s">
        <v>48</v>
      </c>
      <c r="O163" s="54"/>
      <c r="P163" s="153">
        <f>O163*H163</f>
        <v>0</v>
      </c>
      <c r="Q163" s="153">
        <v>1</v>
      </c>
      <c r="R163" s="153">
        <f>Q163*H163</f>
        <v>18.431999999999999</v>
      </c>
      <c r="S163" s="153">
        <v>0</v>
      </c>
      <c r="T163" s="154">
        <f>S163*H163</f>
        <v>0</v>
      </c>
      <c r="U163" s="33"/>
      <c r="V163" s="33"/>
      <c r="W163" s="33"/>
      <c r="X163" s="33"/>
      <c r="Y163" s="33"/>
      <c r="Z163" s="33"/>
      <c r="AA163" s="33"/>
      <c r="AB163" s="33"/>
      <c r="AC163" s="33"/>
      <c r="AD163" s="33"/>
      <c r="AE163" s="33"/>
      <c r="AR163" s="155" t="s">
        <v>194</v>
      </c>
      <c r="AT163" s="155" t="s">
        <v>211</v>
      </c>
      <c r="AU163" s="155" t="s">
        <v>87</v>
      </c>
      <c r="AY163" s="18" t="s">
        <v>140</v>
      </c>
      <c r="BE163" s="156">
        <f>IF(N163="základní",J163,0)</f>
        <v>0</v>
      </c>
      <c r="BF163" s="156">
        <f>IF(N163="snížená",J163,0)</f>
        <v>0</v>
      </c>
      <c r="BG163" s="156">
        <f>IF(N163="zákl. přenesená",J163,0)</f>
        <v>0</v>
      </c>
      <c r="BH163" s="156">
        <f>IF(N163="sníž. přenesená",J163,0)</f>
        <v>0</v>
      </c>
      <c r="BI163" s="156">
        <f>IF(N163="nulová",J163,0)</f>
        <v>0</v>
      </c>
      <c r="BJ163" s="18" t="s">
        <v>84</v>
      </c>
      <c r="BK163" s="156">
        <f>ROUND(I163*H163,2)</f>
        <v>0</v>
      </c>
      <c r="BL163" s="18" t="s">
        <v>147</v>
      </c>
      <c r="BM163" s="155" t="s">
        <v>269</v>
      </c>
    </row>
    <row r="164" spans="1:65" s="15" customFormat="1" ht="11.25">
      <c r="B164" s="178"/>
      <c r="D164" s="157" t="s">
        <v>151</v>
      </c>
      <c r="E164" s="179" t="s">
        <v>3</v>
      </c>
      <c r="F164" s="180" t="s">
        <v>270</v>
      </c>
      <c r="H164" s="179" t="s">
        <v>3</v>
      </c>
      <c r="I164" s="181"/>
      <c r="L164" s="178"/>
      <c r="M164" s="182"/>
      <c r="N164" s="183"/>
      <c r="O164" s="183"/>
      <c r="P164" s="183"/>
      <c r="Q164" s="183"/>
      <c r="R164" s="183"/>
      <c r="S164" s="183"/>
      <c r="T164" s="184"/>
      <c r="AT164" s="179" t="s">
        <v>151</v>
      </c>
      <c r="AU164" s="179" t="s">
        <v>87</v>
      </c>
      <c r="AV164" s="15" t="s">
        <v>84</v>
      </c>
      <c r="AW164" s="15" t="s">
        <v>37</v>
      </c>
      <c r="AX164" s="15" t="s">
        <v>77</v>
      </c>
      <c r="AY164" s="179" t="s">
        <v>140</v>
      </c>
    </row>
    <row r="165" spans="1:65" s="13" customFormat="1" ht="11.25">
      <c r="B165" s="162"/>
      <c r="D165" s="157" t="s">
        <v>151</v>
      </c>
      <c r="E165" s="163" t="s">
        <v>3</v>
      </c>
      <c r="F165" s="164" t="s">
        <v>271</v>
      </c>
      <c r="H165" s="165">
        <v>4.6079999999999997</v>
      </c>
      <c r="I165" s="166"/>
      <c r="L165" s="162"/>
      <c r="M165" s="167"/>
      <c r="N165" s="168"/>
      <c r="O165" s="168"/>
      <c r="P165" s="168"/>
      <c r="Q165" s="168"/>
      <c r="R165" s="168"/>
      <c r="S165" s="168"/>
      <c r="T165" s="169"/>
      <c r="AT165" s="163" t="s">
        <v>151</v>
      </c>
      <c r="AU165" s="163" t="s">
        <v>87</v>
      </c>
      <c r="AV165" s="13" t="s">
        <v>87</v>
      </c>
      <c r="AW165" s="13" t="s">
        <v>37</v>
      </c>
      <c r="AX165" s="13" t="s">
        <v>77</v>
      </c>
      <c r="AY165" s="163" t="s">
        <v>140</v>
      </c>
    </row>
    <row r="166" spans="1:65" s="13" customFormat="1" ht="11.25">
      <c r="B166" s="162"/>
      <c r="D166" s="157" t="s">
        <v>151</v>
      </c>
      <c r="E166" s="163" t="s">
        <v>3</v>
      </c>
      <c r="F166" s="164" t="s">
        <v>272</v>
      </c>
      <c r="H166" s="165">
        <v>13.824</v>
      </c>
      <c r="I166" s="166"/>
      <c r="L166" s="162"/>
      <c r="M166" s="167"/>
      <c r="N166" s="168"/>
      <c r="O166" s="168"/>
      <c r="P166" s="168"/>
      <c r="Q166" s="168"/>
      <c r="R166" s="168"/>
      <c r="S166" s="168"/>
      <c r="T166" s="169"/>
      <c r="AT166" s="163" t="s">
        <v>151</v>
      </c>
      <c r="AU166" s="163" t="s">
        <v>87</v>
      </c>
      <c r="AV166" s="13" t="s">
        <v>87</v>
      </c>
      <c r="AW166" s="13" t="s">
        <v>37</v>
      </c>
      <c r="AX166" s="13" t="s">
        <v>77</v>
      </c>
      <c r="AY166" s="163" t="s">
        <v>140</v>
      </c>
    </row>
    <row r="167" spans="1:65" s="14" customFormat="1" ht="11.25">
      <c r="B167" s="170"/>
      <c r="D167" s="157" t="s">
        <v>151</v>
      </c>
      <c r="E167" s="171" t="s">
        <v>3</v>
      </c>
      <c r="F167" s="172" t="s">
        <v>167</v>
      </c>
      <c r="H167" s="173">
        <v>18.431999999999999</v>
      </c>
      <c r="I167" s="174"/>
      <c r="L167" s="170"/>
      <c r="M167" s="175"/>
      <c r="N167" s="176"/>
      <c r="O167" s="176"/>
      <c r="P167" s="176"/>
      <c r="Q167" s="176"/>
      <c r="R167" s="176"/>
      <c r="S167" s="176"/>
      <c r="T167" s="177"/>
      <c r="AT167" s="171" t="s">
        <v>151</v>
      </c>
      <c r="AU167" s="171" t="s">
        <v>87</v>
      </c>
      <c r="AV167" s="14" t="s">
        <v>147</v>
      </c>
      <c r="AW167" s="14" t="s">
        <v>37</v>
      </c>
      <c r="AX167" s="14" t="s">
        <v>84</v>
      </c>
      <c r="AY167" s="171" t="s">
        <v>140</v>
      </c>
    </row>
    <row r="168" spans="1:65" s="2" customFormat="1" ht="16.5" customHeight="1">
      <c r="A168" s="33"/>
      <c r="B168" s="143"/>
      <c r="C168" s="185" t="s">
        <v>8</v>
      </c>
      <c r="D168" s="185" t="s">
        <v>211</v>
      </c>
      <c r="E168" s="186" t="s">
        <v>273</v>
      </c>
      <c r="F168" s="187" t="s">
        <v>274</v>
      </c>
      <c r="G168" s="188" t="s">
        <v>162</v>
      </c>
      <c r="H168" s="189">
        <v>13.44</v>
      </c>
      <c r="I168" s="190"/>
      <c r="J168" s="191">
        <f>ROUND(I168*H168,2)</f>
        <v>0</v>
      </c>
      <c r="K168" s="187" t="s">
        <v>146</v>
      </c>
      <c r="L168" s="192"/>
      <c r="M168" s="193" t="s">
        <v>3</v>
      </c>
      <c r="N168" s="194" t="s">
        <v>48</v>
      </c>
      <c r="O168" s="54"/>
      <c r="P168" s="153">
        <f>O168*H168</f>
        <v>0</v>
      </c>
      <c r="Q168" s="153">
        <v>0</v>
      </c>
      <c r="R168" s="153">
        <f>Q168*H168</f>
        <v>0</v>
      </c>
      <c r="S168" s="153">
        <v>0</v>
      </c>
      <c r="T168" s="154">
        <f>S168*H168</f>
        <v>0</v>
      </c>
      <c r="U168" s="33"/>
      <c r="V168" s="33"/>
      <c r="W168" s="33"/>
      <c r="X168" s="33"/>
      <c r="Y168" s="33"/>
      <c r="Z168" s="33"/>
      <c r="AA168" s="33"/>
      <c r="AB168" s="33"/>
      <c r="AC168" s="33"/>
      <c r="AD168" s="33"/>
      <c r="AE168" s="33"/>
      <c r="AR168" s="155" t="s">
        <v>194</v>
      </c>
      <c r="AT168" s="155" t="s">
        <v>211</v>
      </c>
      <c r="AU168" s="155" t="s">
        <v>87</v>
      </c>
      <c r="AY168" s="18" t="s">
        <v>140</v>
      </c>
      <c r="BE168" s="156">
        <f>IF(N168="základní",J168,0)</f>
        <v>0</v>
      </c>
      <c r="BF168" s="156">
        <f>IF(N168="snížená",J168,0)</f>
        <v>0</v>
      </c>
      <c r="BG168" s="156">
        <f>IF(N168="zákl. přenesená",J168,0)</f>
        <v>0</v>
      </c>
      <c r="BH168" s="156">
        <f>IF(N168="sníž. přenesená",J168,0)</f>
        <v>0</v>
      </c>
      <c r="BI168" s="156">
        <f>IF(N168="nulová",J168,0)</f>
        <v>0</v>
      </c>
      <c r="BJ168" s="18" t="s">
        <v>84</v>
      </c>
      <c r="BK168" s="156">
        <f>ROUND(I168*H168,2)</f>
        <v>0</v>
      </c>
      <c r="BL168" s="18" t="s">
        <v>147</v>
      </c>
      <c r="BM168" s="155" t="s">
        <v>275</v>
      </c>
    </row>
    <row r="169" spans="1:65" s="15" customFormat="1" ht="11.25">
      <c r="B169" s="178"/>
      <c r="D169" s="157" t="s">
        <v>151</v>
      </c>
      <c r="E169" s="179" t="s">
        <v>3</v>
      </c>
      <c r="F169" s="180" t="s">
        <v>270</v>
      </c>
      <c r="H169" s="179" t="s">
        <v>3</v>
      </c>
      <c r="I169" s="181"/>
      <c r="L169" s="178"/>
      <c r="M169" s="182"/>
      <c r="N169" s="183"/>
      <c r="O169" s="183"/>
      <c r="P169" s="183"/>
      <c r="Q169" s="183"/>
      <c r="R169" s="183"/>
      <c r="S169" s="183"/>
      <c r="T169" s="184"/>
      <c r="AT169" s="179" t="s">
        <v>151</v>
      </c>
      <c r="AU169" s="179" t="s">
        <v>87</v>
      </c>
      <c r="AV169" s="15" t="s">
        <v>84</v>
      </c>
      <c r="AW169" s="15" t="s">
        <v>37</v>
      </c>
      <c r="AX169" s="15" t="s">
        <v>77</v>
      </c>
      <c r="AY169" s="179" t="s">
        <v>140</v>
      </c>
    </row>
    <row r="170" spans="1:65" s="13" customFormat="1" ht="11.25">
      <c r="B170" s="162"/>
      <c r="D170" s="157" t="s">
        <v>151</v>
      </c>
      <c r="E170" s="163" t="s">
        <v>3</v>
      </c>
      <c r="F170" s="164" t="s">
        <v>276</v>
      </c>
      <c r="H170" s="165">
        <v>1.92</v>
      </c>
      <c r="I170" s="166"/>
      <c r="L170" s="162"/>
      <c r="M170" s="167"/>
      <c r="N170" s="168"/>
      <c r="O170" s="168"/>
      <c r="P170" s="168"/>
      <c r="Q170" s="168"/>
      <c r="R170" s="168"/>
      <c r="S170" s="168"/>
      <c r="T170" s="169"/>
      <c r="AT170" s="163" t="s">
        <v>151</v>
      </c>
      <c r="AU170" s="163" t="s">
        <v>87</v>
      </c>
      <c r="AV170" s="13" t="s">
        <v>87</v>
      </c>
      <c r="AW170" s="13" t="s">
        <v>37</v>
      </c>
      <c r="AX170" s="13" t="s">
        <v>77</v>
      </c>
      <c r="AY170" s="163" t="s">
        <v>140</v>
      </c>
    </row>
    <row r="171" spans="1:65" s="13" customFormat="1" ht="11.25">
      <c r="B171" s="162"/>
      <c r="D171" s="157" t="s">
        <v>151</v>
      </c>
      <c r="E171" s="163" t="s">
        <v>3</v>
      </c>
      <c r="F171" s="164" t="s">
        <v>277</v>
      </c>
      <c r="H171" s="165">
        <v>11.52</v>
      </c>
      <c r="I171" s="166"/>
      <c r="L171" s="162"/>
      <c r="M171" s="167"/>
      <c r="N171" s="168"/>
      <c r="O171" s="168"/>
      <c r="P171" s="168"/>
      <c r="Q171" s="168"/>
      <c r="R171" s="168"/>
      <c r="S171" s="168"/>
      <c r="T171" s="169"/>
      <c r="AT171" s="163" t="s">
        <v>151</v>
      </c>
      <c r="AU171" s="163" t="s">
        <v>87</v>
      </c>
      <c r="AV171" s="13" t="s">
        <v>87</v>
      </c>
      <c r="AW171" s="13" t="s">
        <v>37</v>
      </c>
      <c r="AX171" s="13" t="s">
        <v>77</v>
      </c>
      <c r="AY171" s="163" t="s">
        <v>140</v>
      </c>
    </row>
    <row r="172" spans="1:65" s="14" customFormat="1" ht="11.25">
      <c r="B172" s="170"/>
      <c r="D172" s="157" t="s">
        <v>151</v>
      </c>
      <c r="E172" s="171" t="s">
        <v>3</v>
      </c>
      <c r="F172" s="172" t="s">
        <v>167</v>
      </c>
      <c r="H172" s="173">
        <v>13.44</v>
      </c>
      <c r="I172" s="174"/>
      <c r="L172" s="170"/>
      <c r="M172" s="175"/>
      <c r="N172" s="176"/>
      <c r="O172" s="176"/>
      <c r="P172" s="176"/>
      <c r="Q172" s="176"/>
      <c r="R172" s="176"/>
      <c r="S172" s="176"/>
      <c r="T172" s="177"/>
      <c r="AT172" s="171" t="s">
        <v>151</v>
      </c>
      <c r="AU172" s="171" t="s">
        <v>87</v>
      </c>
      <c r="AV172" s="14" t="s">
        <v>147</v>
      </c>
      <c r="AW172" s="14" t="s">
        <v>37</v>
      </c>
      <c r="AX172" s="14" t="s">
        <v>84</v>
      </c>
      <c r="AY172" s="171" t="s">
        <v>140</v>
      </c>
    </row>
    <row r="173" spans="1:65" s="2" customFormat="1" ht="24">
      <c r="A173" s="33"/>
      <c r="B173" s="143"/>
      <c r="C173" s="144" t="s">
        <v>278</v>
      </c>
      <c r="D173" s="144" t="s">
        <v>142</v>
      </c>
      <c r="E173" s="145" t="s">
        <v>279</v>
      </c>
      <c r="F173" s="146" t="s">
        <v>280</v>
      </c>
      <c r="G173" s="147" t="s">
        <v>155</v>
      </c>
      <c r="H173" s="148">
        <v>72</v>
      </c>
      <c r="I173" s="149"/>
      <c r="J173" s="150">
        <f>ROUND(I173*H173,2)</f>
        <v>0</v>
      </c>
      <c r="K173" s="146" t="s">
        <v>146</v>
      </c>
      <c r="L173" s="34"/>
      <c r="M173" s="151" t="s">
        <v>3</v>
      </c>
      <c r="N173" s="152" t="s">
        <v>48</v>
      </c>
      <c r="O173" s="54"/>
      <c r="P173" s="153">
        <f>O173*H173</f>
        <v>0</v>
      </c>
      <c r="Q173" s="153">
        <v>3.7010000000000001E-2</v>
      </c>
      <c r="R173" s="153">
        <f>Q173*H173</f>
        <v>2.66472</v>
      </c>
      <c r="S173" s="153">
        <v>0</v>
      </c>
      <c r="T173" s="154">
        <f>S173*H173</f>
        <v>0</v>
      </c>
      <c r="U173" s="33"/>
      <c r="V173" s="33"/>
      <c r="W173" s="33"/>
      <c r="X173" s="33"/>
      <c r="Y173" s="33"/>
      <c r="Z173" s="33"/>
      <c r="AA173" s="33"/>
      <c r="AB173" s="33"/>
      <c r="AC173" s="33"/>
      <c r="AD173" s="33"/>
      <c r="AE173" s="33"/>
      <c r="AR173" s="155" t="s">
        <v>147</v>
      </c>
      <c r="AT173" s="155" t="s">
        <v>142</v>
      </c>
      <c r="AU173" s="155" t="s">
        <v>87</v>
      </c>
      <c r="AY173" s="18" t="s">
        <v>140</v>
      </c>
      <c r="BE173" s="156">
        <f>IF(N173="základní",J173,0)</f>
        <v>0</v>
      </c>
      <c r="BF173" s="156">
        <f>IF(N173="snížená",J173,0)</f>
        <v>0</v>
      </c>
      <c r="BG173" s="156">
        <f>IF(N173="zákl. přenesená",J173,0)</f>
        <v>0</v>
      </c>
      <c r="BH173" s="156">
        <f>IF(N173="sníž. přenesená",J173,0)</f>
        <v>0</v>
      </c>
      <c r="BI173" s="156">
        <f>IF(N173="nulová",J173,0)</f>
        <v>0</v>
      </c>
      <c r="BJ173" s="18" t="s">
        <v>84</v>
      </c>
      <c r="BK173" s="156">
        <f>ROUND(I173*H173,2)</f>
        <v>0</v>
      </c>
      <c r="BL173" s="18" t="s">
        <v>147</v>
      </c>
      <c r="BM173" s="155" t="s">
        <v>281</v>
      </c>
    </row>
    <row r="174" spans="1:65" s="2" customFormat="1" ht="117">
      <c r="A174" s="33"/>
      <c r="B174" s="34"/>
      <c r="C174" s="33"/>
      <c r="D174" s="157" t="s">
        <v>149</v>
      </c>
      <c r="E174" s="33"/>
      <c r="F174" s="158" t="s">
        <v>282</v>
      </c>
      <c r="G174" s="33"/>
      <c r="H174" s="33"/>
      <c r="I174" s="159"/>
      <c r="J174" s="33"/>
      <c r="K174" s="33"/>
      <c r="L174" s="34"/>
      <c r="M174" s="160"/>
      <c r="N174" s="161"/>
      <c r="O174" s="54"/>
      <c r="P174" s="54"/>
      <c r="Q174" s="54"/>
      <c r="R174" s="54"/>
      <c r="S174" s="54"/>
      <c r="T174" s="55"/>
      <c r="U174" s="33"/>
      <c r="V174" s="33"/>
      <c r="W174" s="33"/>
      <c r="X174" s="33"/>
      <c r="Y174" s="33"/>
      <c r="Z174" s="33"/>
      <c r="AA174" s="33"/>
      <c r="AB174" s="33"/>
      <c r="AC174" s="33"/>
      <c r="AD174" s="33"/>
      <c r="AE174" s="33"/>
      <c r="AT174" s="18" t="s">
        <v>149</v>
      </c>
      <c r="AU174" s="18" t="s">
        <v>87</v>
      </c>
    </row>
    <row r="175" spans="1:65" s="13" customFormat="1" ht="11.25">
      <c r="B175" s="162"/>
      <c r="D175" s="157" t="s">
        <v>151</v>
      </c>
      <c r="E175" s="163" t="s">
        <v>3</v>
      </c>
      <c r="F175" s="164" t="s">
        <v>283</v>
      </c>
      <c r="H175" s="165">
        <v>72</v>
      </c>
      <c r="I175" s="166"/>
      <c r="L175" s="162"/>
      <c r="M175" s="167"/>
      <c r="N175" s="168"/>
      <c r="O175" s="168"/>
      <c r="P175" s="168"/>
      <c r="Q175" s="168"/>
      <c r="R175" s="168"/>
      <c r="S175" s="168"/>
      <c r="T175" s="169"/>
      <c r="AT175" s="163" t="s">
        <v>151</v>
      </c>
      <c r="AU175" s="163" t="s">
        <v>87</v>
      </c>
      <c r="AV175" s="13" t="s">
        <v>87</v>
      </c>
      <c r="AW175" s="13" t="s">
        <v>37</v>
      </c>
      <c r="AX175" s="13" t="s">
        <v>84</v>
      </c>
      <c r="AY175" s="163" t="s">
        <v>140</v>
      </c>
    </row>
    <row r="176" spans="1:65" s="2" customFormat="1" ht="24">
      <c r="A176" s="33"/>
      <c r="B176" s="143"/>
      <c r="C176" s="144" t="s">
        <v>284</v>
      </c>
      <c r="D176" s="144" t="s">
        <v>142</v>
      </c>
      <c r="E176" s="145" t="s">
        <v>285</v>
      </c>
      <c r="F176" s="146" t="s">
        <v>286</v>
      </c>
      <c r="G176" s="147" t="s">
        <v>155</v>
      </c>
      <c r="H176" s="148">
        <v>120</v>
      </c>
      <c r="I176" s="149"/>
      <c r="J176" s="150">
        <f>ROUND(I176*H176,2)</f>
        <v>0</v>
      </c>
      <c r="K176" s="146" t="s">
        <v>146</v>
      </c>
      <c r="L176" s="34"/>
      <c r="M176" s="151" t="s">
        <v>3</v>
      </c>
      <c r="N176" s="152" t="s">
        <v>48</v>
      </c>
      <c r="O176" s="54"/>
      <c r="P176" s="153">
        <f>O176*H176</f>
        <v>0</v>
      </c>
      <c r="Q176" s="153">
        <v>3.7010000000000001E-2</v>
      </c>
      <c r="R176" s="153">
        <f>Q176*H176</f>
        <v>4.4412000000000003</v>
      </c>
      <c r="S176" s="153">
        <v>0</v>
      </c>
      <c r="T176" s="154">
        <f>S176*H176</f>
        <v>0</v>
      </c>
      <c r="U176" s="33"/>
      <c r="V176" s="33"/>
      <c r="W176" s="33"/>
      <c r="X176" s="33"/>
      <c r="Y176" s="33"/>
      <c r="Z176" s="33"/>
      <c r="AA176" s="33"/>
      <c r="AB176" s="33"/>
      <c r="AC176" s="33"/>
      <c r="AD176" s="33"/>
      <c r="AE176" s="33"/>
      <c r="AR176" s="155" t="s">
        <v>147</v>
      </c>
      <c r="AT176" s="155" t="s">
        <v>142</v>
      </c>
      <c r="AU176" s="155" t="s">
        <v>87</v>
      </c>
      <c r="AY176" s="18" t="s">
        <v>140</v>
      </c>
      <c r="BE176" s="156">
        <f>IF(N176="základní",J176,0)</f>
        <v>0</v>
      </c>
      <c r="BF176" s="156">
        <f>IF(N176="snížená",J176,0)</f>
        <v>0</v>
      </c>
      <c r="BG176" s="156">
        <f>IF(N176="zákl. přenesená",J176,0)</f>
        <v>0</v>
      </c>
      <c r="BH176" s="156">
        <f>IF(N176="sníž. přenesená",J176,0)</f>
        <v>0</v>
      </c>
      <c r="BI176" s="156">
        <f>IF(N176="nulová",J176,0)</f>
        <v>0</v>
      </c>
      <c r="BJ176" s="18" t="s">
        <v>84</v>
      </c>
      <c r="BK176" s="156">
        <f>ROUND(I176*H176,2)</f>
        <v>0</v>
      </c>
      <c r="BL176" s="18" t="s">
        <v>147</v>
      </c>
      <c r="BM176" s="155" t="s">
        <v>287</v>
      </c>
    </row>
    <row r="177" spans="1:65" s="2" customFormat="1" ht="117">
      <c r="A177" s="33"/>
      <c r="B177" s="34"/>
      <c r="C177" s="33"/>
      <c r="D177" s="157" t="s">
        <v>149</v>
      </c>
      <c r="E177" s="33"/>
      <c r="F177" s="158" t="s">
        <v>282</v>
      </c>
      <c r="G177" s="33"/>
      <c r="H177" s="33"/>
      <c r="I177" s="159"/>
      <c r="J177" s="33"/>
      <c r="K177" s="33"/>
      <c r="L177" s="34"/>
      <c r="M177" s="160"/>
      <c r="N177" s="161"/>
      <c r="O177" s="54"/>
      <c r="P177" s="54"/>
      <c r="Q177" s="54"/>
      <c r="R177" s="54"/>
      <c r="S177" s="54"/>
      <c r="T177" s="55"/>
      <c r="U177" s="33"/>
      <c r="V177" s="33"/>
      <c r="W177" s="33"/>
      <c r="X177" s="33"/>
      <c r="Y177" s="33"/>
      <c r="Z177" s="33"/>
      <c r="AA177" s="33"/>
      <c r="AB177" s="33"/>
      <c r="AC177" s="33"/>
      <c r="AD177" s="33"/>
      <c r="AE177" s="33"/>
      <c r="AT177" s="18" t="s">
        <v>149</v>
      </c>
      <c r="AU177" s="18" t="s">
        <v>87</v>
      </c>
    </row>
    <row r="178" spans="1:65" s="13" customFormat="1" ht="11.25">
      <c r="B178" s="162"/>
      <c r="D178" s="157" t="s">
        <v>151</v>
      </c>
      <c r="E178" s="163" t="s">
        <v>3</v>
      </c>
      <c r="F178" s="164" t="s">
        <v>288</v>
      </c>
      <c r="H178" s="165">
        <v>120</v>
      </c>
      <c r="I178" s="166"/>
      <c r="L178" s="162"/>
      <c r="M178" s="167"/>
      <c r="N178" s="168"/>
      <c r="O178" s="168"/>
      <c r="P178" s="168"/>
      <c r="Q178" s="168"/>
      <c r="R178" s="168"/>
      <c r="S178" s="168"/>
      <c r="T178" s="169"/>
      <c r="AT178" s="163" t="s">
        <v>151</v>
      </c>
      <c r="AU178" s="163" t="s">
        <v>87</v>
      </c>
      <c r="AV178" s="13" t="s">
        <v>87</v>
      </c>
      <c r="AW178" s="13" t="s">
        <v>37</v>
      </c>
      <c r="AX178" s="13" t="s">
        <v>84</v>
      </c>
      <c r="AY178" s="163" t="s">
        <v>140</v>
      </c>
    </row>
    <row r="179" spans="1:65" s="2" customFormat="1" ht="16.5" customHeight="1">
      <c r="A179" s="33"/>
      <c r="B179" s="143"/>
      <c r="C179" s="185" t="s">
        <v>289</v>
      </c>
      <c r="D179" s="185" t="s">
        <v>211</v>
      </c>
      <c r="E179" s="186" t="s">
        <v>290</v>
      </c>
      <c r="F179" s="187" t="s">
        <v>291</v>
      </c>
      <c r="G179" s="188" t="s">
        <v>155</v>
      </c>
      <c r="H179" s="189">
        <v>211.2</v>
      </c>
      <c r="I179" s="190"/>
      <c r="J179" s="191">
        <f>ROUND(I179*H179,2)</f>
        <v>0</v>
      </c>
      <c r="K179" s="187" t="s">
        <v>146</v>
      </c>
      <c r="L179" s="192"/>
      <c r="M179" s="193" t="s">
        <v>3</v>
      </c>
      <c r="N179" s="194" t="s">
        <v>48</v>
      </c>
      <c r="O179" s="54"/>
      <c r="P179" s="153">
        <f>O179*H179</f>
        <v>0</v>
      </c>
      <c r="Q179" s="153">
        <v>2.8809999999999999E-2</v>
      </c>
      <c r="R179" s="153">
        <f>Q179*H179</f>
        <v>6.0846719999999994</v>
      </c>
      <c r="S179" s="153">
        <v>0</v>
      </c>
      <c r="T179" s="154">
        <f>S179*H179</f>
        <v>0</v>
      </c>
      <c r="U179" s="33"/>
      <c r="V179" s="33"/>
      <c r="W179" s="33"/>
      <c r="X179" s="33"/>
      <c r="Y179" s="33"/>
      <c r="Z179" s="33"/>
      <c r="AA179" s="33"/>
      <c r="AB179" s="33"/>
      <c r="AC179" s="33"/>
      <c r="AD179" s="33"/>
      <c r="AE179" s="33"/>
      <c r="AR179" s="155" t="s">
        <v>194</v>
      </c>
      <c r="AT179" s="155" t="s">
        <v>211</v>
      </c>
      <c r="AU179" s="155" t="s">
        <v>87</v>
      </c>
      <c r="AY179" s="18" t="s">
        <v>140</v>
      </c>
      <c r="BE179" s="156">
        <f>IF(N179="základní",J179,0)</f>
        <v>0</v>
      </c>
      <c r="BF179" s="156">
        <f>IF(N179="snížená",J179,0)</f>
        <v>0</v>
      </c>
      <c r="BG179" s="156">
        <f>IF(N179="zákl. přenesená",J179,0)</f>
        <v>0</v>
      </c>
      <c r="BH179" s="156">
        <f>IF(N179="sníž. přenesená",J179,0)</f>
        <v>0</v>
      </c>
      <c r="BI179" s="156">
        <f>IF(N179="nulová",J179,0)</f>
        <v>0</v>
      </c>
      <c r="BJ179" s="18" t="s">
        <v>84</v>
      </c>
      <c r="BK179" s="156">
        <f>ROUND(I179*H179,2)</f>
        <v>0</v>
      </c>
      <c r="BL179" s="18" t="s">
        <v>147</v>
      </c>
      <c r="BM179" s="155" t="s">
        <v>292</v>
      </c>
    </row>
    <row r="180" spans="1:65" s="13" customFormat="1" ht="11.25">
      <c r="B180" s="162"/>
      <c r="D180" s="157" t="s">
        <v>151</v>
      </c>
      <c r="E180" s="163" t="s">
        <v>3</v>
      </c>
      <c r="F180" s="164" t="s">
        <v>221</v>
      </c>
      <c r="H180" s="165">
        <v>192</v>
      </c>
      <c r="I180" s="166"/>
      <c r="L180" s="162"/>
      <c r="M180" s="167"/>
      <c r="N180" s="168"/>
      <c r="O180" s="168"/>
      <c r="P180" s="168"/>
      <c r="Q180" s="168"/>
      <c r="R180" s="168"/>
      <c r="S180" s="168"/>
      <c r="T180" s="169"/>
      <c r="AT180" s="163" t="s">
        <v>151</v>
      </c>
      <c r="AU180" s="163" t="s">
        <v>87</v>
      </c>
      <c r="AV180" s="13" t="s">
        <v>87</v>
      </c>
      <c r="AW180" s="13" t="s">
        <v>37</v>
      </c>
      <c r="AX180" s="13" t="s">
        <v>84</v>
      </c>
      <c r="AY180" s="163" t="s">
        <v>140</v>
      </c>
    </row>
    <row r="181" spans="1:65" s="13" customFormat="1" ht="11.25">
      <c r="B181" s="162"/>
      <c r="D181" s="157" t="s">
        <v>151</v>
      </c>
      <c r="F181" s="164" t="s">
        <v>293</v>
      </c>
      <c r="H181" s="165">
        <v>211.2</v>
      </c>
      <c r="I181" s="166"/>
      <c r="L181" s="162"/>
      <c r="M181" s="167"/>
      <c r="N181" s="168"/>
      <c r="O181" s="168"/>
      <c r="P181" s="168"/>
      <c r="Q181" s="168"/>
      <c r="R181" s="168"/>
      <c r="S181" s="168"/>
      <c r="T181" s="169"/>
      <c r="AT181" s="163" t="s">
        <v>151</v>
      </c>
      <c r="AU181" s="163" t="s">
        <v>87</v>
      </c>
      <c r="AV181" s="13" t="s">
        <v>87</v>
      </c>
      <c r="AW181" s="13" t="s">
        <v>4</v>
      </c>
      <c r="AX181" s="13" t="s">
        <v>84</v>
      </c>
      <c r="AY181" s="163" t="s">
        <v>140</v>
      </c>
    </row>
    <row r="182" spans="1:65" s="2" customFormat="1" ht="16.5" customHeight="1">
      <c r="A182" s="33"/>
      <c r="B182" s="143"/>
      <c r="C182" s="144" t="s">
        <v>294</v>
      </c>
      <c r="D182" s="144" t="s">
        <v>142</v>
      </c>
      <c r="E182" s="145" t="s">
        <v>295</v>
      </c>
      <c r="F182" s="146" t="s">
        <v>296</v>
      </c>
      <c r="G182" s="147" t="s">
        <v>297</v>
      </c>
      <c r="H182" s="148">
        <v>24</v>
      </c>
      <c r="I182" s="149"/>
      <c r="J182" s="150">
        <f>ROUND(I182*H182,2)</f>
        <v>0</v>
      </c>
      <c r="K182" s="146" t="s">
        <v>146</v>
      </c>
      <c r="L182" s="34"/>
      <c r="M182" s="151" t="s">
        <v>3</v>
      </c>
      <c r="N182" s="152" t="s">
        <v>48</v>
      </c>
      <c r="O182" s="54"/>
      <c r="P182" s="153">
        <f>O182*H182</f>
        <v>0</v>
      </c>
      <c r="Q182" s="153">
        <v>6.0999999999999997E-4</v>
      </c>
      <c r="R182" s="153">
        <f>Q182*H182</f>
        <v>1.464E-2</v>
      </c>
      <c r="S182" s="153">
        <v>0</v>
      </c>
      <c r="T182" s="154">
        <f>S182*H182</f>
        <v>0</v>
      </c>
      <c r="U182" s="33"/>
      <c r="V182" s="33"/>
      <c r="W182" s="33"/>
      <c r="X182" s="33"/>
      <c r="Y182" s="33"/>
      <c r="Z182" s="33"/>
      <c r="AA182" s="33"/>
      <c r="AB182" s="33"/>
      <c r="AC182" s="33"/>
      <c r="AD182" s="33"/>
      <c r="AE182" s="33"/>
      <c r="AR182" s="155" t="s">
        <v>147</v>
      </c>
      <c r="AT182" s="155" t="s">
        <v>142</v>
      </c>
      <c r="AU182" s="155" t="s">
        <v>87</v>
      </c>
      <c r="AY182" s="18" t="s">
        <v>140</v>
      </c>
      <c r="BE182" s="156">
        <f>IF(N182="základní",J182,0)</f>
        <v>0</v>
      </c>
      <c r="BF182" s="156">
        <f>IF(N182="snížená",J182,0)</f>
        <v>0</v>
      </c>
      <c r="BG182" s="156">
        <f>IF(N182="zákl. přenesená",J182,0)</f>
        <v>0</v>
      </c>
      <c r="BH182" s="156">
        <f>IF(N182="sníž. přenesená",J182,0)</f>
        <v>0</v>
      </c>
      <c r="BI182" s="156">
        <f>IF(N182="nulová",J182,0)</f>
        <v>0</v>
      </c>
      <c r="BJ182" s="18" t="s">
        <v>84</v>
      </c>
      <c r="BK182" s="156">
        <f>ROUND(I182*H182,2)</f>
        <v>0</v>
      </c>
      <c r="BL182" s="18" t="s">
        <v>147</v>
      </c>
      <c r="BM182" s="155" t="s">
        <v>298</v>
      </c>
    </row>
    <row r="183" spans="1:65" s="2" customFormat="1" ht="39">
      <c r="A183" s="33"/>
      <c r="B183" s="34"/>
      <c r="C183" s="33"/>
      <c r="D183" s="157" t="s">
        <v>149</v>
      </c>
      <c r="E183" s="33"/>
      <c r="F183" s="158" t="s">
        <v>299</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149</v>
      </c>
      <c r="AU183" s="18" t="s">
        <v>87</v>
      </c>
    </row>
    <row r="184" spans="1:65" s="13" customFormat="1" ht="11.25">
      <c r="B184" s="162"/>
      <c r="D184" s="157" t="s">
        <v>151</v>
      </c>
      <c r="E184" s="163" t="s">
        <v>3</v>
      </c>
      <c r="F184" s="164" t="s">
        <v>300</v>
      </c>
      <c r="H184" s="165">
        <v>24</v>
      </c>
      <c r="I184" s="166"/>
      <c r="L184" s="162"/>
      <c r="M184" s="167"/>
      <c r="N184" s="168"/>
      <c r="O184" s="168"/>
      <c r="P184" s="168"/>
      <c r="Q184" s="168"/>
      <c r="R184" s="168"/>
      <c r="S184" s="168"/>
      <c r="T184" s="169"/>
      <c r="AT184" s="163" t="s">
        <v>151</v>
      </c>
      <c r="AU184" s="163" t="s">
        <v>87</v>
      </c>
      <c r="AV184" s="13" t="s">
        <v>87</v>
      </c>
      <c r="AW184" s="13" t="s">
        <v>37</v>
      </c>
      <c r="AX184" s="13" t="s">
        <v>84</v>
      </c>
      <c r="AY184" s="163" t="s">
        <v>140</v>
      </c>
    </row>
    <row r="185" spans="1:65" s="2" customFormat="1" ht="16.5" customHeight="1">
      <c r="A185" s="33"/>
      <c r="B185" s="143"/>
      <c r="C185" s="185" t="s">
        <v>301</v>
      </c>
      <c r="D185" s="185" t="s">
        <v>211</v>
      </c>
      <c r="E185" s="186" t="s">
        <v>302</v>
      </c>
      <c r="F185" s="187" t="s">
        <v>303</v>
      </c>
      <c r="G185" s="188" t="s">
        <v>197</v>
      </c>
      <c r="H185" s="189">
        <v>0.151</v>
      </c>
      <c r="I185" s="190"/>
      <c r="J185" s="191">
        <f>ROUND(I185*H185,2)</f>
        <v>0</v>
      </c>
      <c r="K185" s="187" t="s">
        <v>146</v>
      </c>
      <c r="L185" s="192"/>
      <c r="M185" s="193" t="s">
        <v>3</v>
      </c>
      <c r="N185" s="194" t="s">
        <v>48</v>
      </c>
      <c r="O185" s="54"/>
      <c r="P185" s="153">
        <f>O185*H185</f>
        <v>0</v>
      </c>
      <c r="Q185" s="153">
        <v>1</v>
      </c>
      <c r="R185" s="153">
        <f>Q185*H185</f>
        <v>0.151</v>
      </c>
      <c r="S185" s="153">
        <v>0</v>
      </c>
      <c r="T185" s="154">
        <f>S185*H185</f>
        <v>0</v>
      </c>
      <c r="U185" s="33"/>
      <c r="V185" s="33"/>
      <c r="W185" s="33"/>
      <c r="X185" s="33"/>
      <c r="Y185" s="33"/>
      <c r="Z185" s="33"/>
      <c r="AA185" s="33"/>
      <c r="AB185" s="33"/>
      <c r="AC185" s="33"/>
      <c r="AD185" s="33"/>
      <c r="AE185" s="33"/>
      <c r="AR185" s="155" t="s">
        <v>194</v>
      </c>
      <c r="AT185" s="155" t="s">
        <v>211</v>
      </c>
      <c r="AU185" s="155" t="s">
        <v>87</v>
      </c>
      <c r="AY185" s="18" t="s">
        <v>140</v>
      </c>
      <c r="BE185" s="156">
        <f>IF(N185="základní",J185,0)</f>
        <v>0</v>
      </c>
      <c r="BF185" s="156">
        <f>IF(N185="snížená",J185,0)</f>
        <v>0</v>
      </c>
      <c r="BG185" s="156">
        <f>IF(N185="zákl. přenesená",J185,0)</f>
        <v>0</v>
      </c>
      <c r="BH185" s="156">
        <f>IF(N185="sníž. přenesená",J185,0)</f>
        <v>0</v>
      </c>
      <c r="BI185" s="156">
        <f>IF(N185="nulová",J185,0)</f>
        <v>0</v>
      </c>
      <c r="BJ185" s="18" t="s">
        <v>84</v>
      </c>
      <c r="BK185" s="156">
        <f>ROUND(I185*H185,2)</f>
        <v>0</v>
      </c>
      <c r="BL185" s="18" t="s">
        <v>147</v>
      </c>
      <c r="BM185" s="155" t="s">
        <v>304</v>
      </c>
    </row>
    <row r="186" spans="1:65" s="13" customFormat="1" ht="11.25">
      <c r="B186" s="162"/>
      <c r="D186" s="157" t="s">
        <v>151</v>
      </c>
      <c r="E186" s="163" t="s">
        <v>3</v>
      </c>
      <c r="F186" s="164" t="s">
        <v>305</v>
      </c>
      <c r="H186" s="165">
        <v>0.151</v>
      </c>
      <c r="I186" s="166"/>
      <c r="L186" s="162"/>
      <c r="M186" s="167"/>
      <c r="N186" s="168"/>
      <c r="O186" s="168"/>
      <c r="P186" s="168"/>
      <c r="Q186" s="168"/>
      <c r="R186" s="168"/>
      <c r="S186" s="168"/>
      <c r="T186" s="169"/>
      <c r="AT186" s="163" t="s">
        <v>151</v>
      </c>
      <c r="AU186" s="163" t="s">
        <v>87</v>
      </c>
      <c r="AV186" s="13" t="s">
        <v>87</v>
      </c>
      <c r="AW186" s="13" t="s">
        <v>37</v>
      </c>
      <c r="AX186" s="13" t="s">
        <v>84</v>
      </c>
      <c r="AY186" s="163" t="s">
        <v>140</v>
      </c>
    </row>
    <row r="187" spans="1:65" s="2" customFormat="1" ht="21.75" customHeight="1">
      <c r="A187" s="33"/>
      <c r="B187" s="143"/>
      <c r="C187" s="144" t="s">
        <v>306</v>
      </c>
      <c r="D187" s="144" t="s">
        <v>142</v>
      </c>
      <c r="E187" s="145" t="s">
        <v>307</v>
      </c>
      <c r="F187" s="146" t="s">
        <v>308</v>
      </c>
      <c r="G187" s="147" t="s">
        <v>162</v>
      </c>
      <c r="H187" s="148">
        <v>7.56</v>
      </c>
      <c r="I187" s="149"/>
      <c r="J187" s="150">
        <f>ROUND(I187*H187,2)</f>
        <v>0</v>
      </c>
      <c r="K187" s="146" t="s">
        <v>146</v>
      </c>
      <c r="L187" s="34"/>
      <c r="M187" s="151" t="s">
        <v>3</v>
      </c>
      <c r="N187" s="152" t="s">
        <v>48</v>
      </c>
      <c r="O187" s="54"/>
      <c r="P187" s="153">
        <f>O187*H187</f>
        <v>0</v>
      </c>
      <c r="Q187" s="153">
        <v>1.9312499999999999</v>
      </c>
      <c r="R187" s="153">
        <f>Q187*H187</f>
        <v>14.600249999999999</v>
      </c>
      <c r="S187" s="153">
        <v>0</v>
      </c>
      <c r="T187" s="154">
        <f>S187*H187</f>
        <v>0</v>
      </c>
      <c r="U187" s="33"/>
      <c r="V187" s="33"/>
      <c r="W187" s="33"/>
      <c r="X187" s="33"/>
      <c r="Y187" s="33"/>
      <c r="Z187" s="33"/>
      <c r="AA187" s="33"/>
      <c r="AB187" s="33"/>
      <c r="AC187" s="33"/>
      <c r="AD187" s="33"/>
      <c r="AE187" s="33"/>
      <c r="AR187" s="155" t="s">
        <v>147</v>
      </c>
      <c r="AT187" s="155" t="s">
        <v>142</v>
      </c>
      <c r="AU187" s="155" t="s">
        <v>87</v>
      </c>
      <c r="AY187" s="18" t="s">
        <v>140</v>
      </c>
      <c r="BE187" s="156">
        <f>IF(N187="základní",J187,0)</f>
        <v>0</v>
      </c>
      <c r="BF187" s="156">
        <f>IF(N187="snížená",J187,0)</f>
        <v>0</v>
      </c>
      <c r="BG187" s="156">
        <f>IF(N187="zákl. přenesená",J187,0)</f>
        <v>0</v>
      </c>
      <c r="BH187" s="156">
        <f>IF(N187="sníž. přenesená",J187,0)</f>
        <v>0</v>
      </c>
      <c r="BI187" s="156">
        <f>IF(N187="nulová",J187,0)</f>
        <v>0</v>
      </c>
      <c r="BJ187" s="18" t="s">
        <v>84</v>
      </c>
      <c r="BK187" s="156">
        <f>ROUND(I187*H187,2)</f>
        <v>0</v>
      </c>
      <c r="BL187" s="18" t="s">
        <v>147</v>
      </c>
      <c r="BM187" s="155" t="s">
        <v>309</v>
      </c>
    </row>
    <row r="188" spans="1:65" s="2" customFormat="1" ht="58.5">
      <c r="A188" s="33"/>
      <c r="B188" s="34"/>
      <c r="C188" s="33"/>
      <c r="D188" s="157" t="s">
        <v>149</v>
      </c>
      <c r="E188" s="33"/>
      <c r="F188" s="158" t="s">
        <v>310</v>
      </c>
      <c r="G188" s="33"/>
      <c r="H188" s="33"/>
      <c r="I188" s="159"/>
      <c r="J188" s="33"/>
      <c r="K188" s="33"/>
      <c r="L188" s="34"/>
      <c r="M188" s="160"/>
      <c r="N188" s="161"/>
      <c r="O188" s="54"/>
      <c r="P188" s="54"/>
      <c r="Q188" s="54"/>
      <c r="R188" s="54"/>
      <c r="S188" s="54"/>
      <c r="T188" s="55"/>
      <c r="U188" s="33"/>
      <c r="V188" s="33"/>
      <c r="W188" s="33"/>
      <c r="X188" s="33"/>
      <c r="Y188" s="33"/>
      <c r="Z188" s="33"/>
      <c r="AA188" s="33"/>
      <c r="AB188" s="33"/>
      <c r="AC188" s="33"/>
      <c r="AD188" s="33"/>
      <c r="AE188" s="33"/>
      <c r="AT188" s="18" t="s">
        <v>149</v>
      </c>
      <c r="AU188" s="18" t="s">
        <v>87</v>
      </c>
    </row>
    <row r="189" spans="1:65" s="13" customFormat="1" ht="11.25">
      <c r="B189" s="162"/>
      <c r="D189" s="157" t="s">
        <v>151</v>
      </c>
      <c r="E189" s="163" t="s">
        <v>3</v>
      </c>
      <c r="F189" s="164" t="s">
        <v>311</v>
      </c>
      <c r="H189" s="165">
        <v>7.56</v>
      </c>
      <c r="I189" s="166"/>
      <c r="L189" s="162"/>
      <c r="M189" s="167"/>
      <c r="N189" s="168"/>
      <c r="O189" s="168"/>
      <c r="P189" s="168"/>
      <c r="Q189" s="168"/>
      <c r="R189" s="168"/>
      <c r="S189" s="168"/>
      <c r="T189" s="169"/>
      <c r="AT189" s="163" t="s">
        <v>151</v>
      </c>
      <c r="AU189" s="163" t="s">
        <v>87</v>
      </c>
      <c r="AV189" s="13" t="s">
        <v>87</v>
      </c>
      <c r="AW189" s="13" t="s">
        <v>37</v>
      </c>
      <c r="AX189" s="13" t="s">
        <v>84</v>
      </c>
      <c r="AY189" s="163" t="s">
        <v>140</v>
      </c>
    </row>
    <row r="190" spans="1:65" s="2" customFormat="1" ht="16.5" customHeight="1">
      <c r="A190" s="33"/>
      <c r="B190" s="143"/>
      <c r="C190" s="144" t="s">
        <v>312</v>
      </c>
      <c r="D190" s="144" t="s">
        <v>142</v>
      </c>
      <c r="E190" s="145" t="s">
        <v>313</v>
      </c>
      <c r="F190" s="146" t="s">
        <v>314</v>
      </c>
      <c r="G190" s="147" t="s">
        <v>145</v>
      </c>
      <c r="H190" s="148">
        <v>15</v>
      </c>
      <c r="I190" s="149"/>
      <c r="J190" s="150">
        <f>ROUND(I190*H190,2)</f>
        <v>0</v>
      </c>
      <c r="K190" s="146" t="s">
        <v>146</v>
      </c>
      <c r="L190" s="34"/>
      <c r="M190" s="151" t="s">
        <v>3</v>
      </c>
      <c r="N190" s="152" t="s">
        <v>48</v>
      </c>
      <c r="O190" s="54"/>
      <c r="P190" s="153">
        <f>O190*H190</f>
        <v>0</v>
      </c>
      <c r="Q190" s="153">
        <v>0.108</v>
      </c>
      <c r="R190" s="153">
        <f>Q190*H190</f>
        <v>1.6199999999999999</v>
      </c>
      <c r="S190" s="153">
        <v>0</v>
      </c>
      <c r="T190" s="154">
        <f>S190*H190</f>
        <v>0</v>
      </c>
      <c r="U190" s="33"/>
      <c r="V190" s="33"/>
      <c r="W190" s="33"/>
      <c r="X190" s="33"/>
      <c r="Y190" s="33"/>
      <c r="Z190" s="33"/>
      <c r="AA190" s="33"/>
      <c r="AB190" s="33"/>
      <c r="AC190" s="33"/>
      <c r="AD190" s="33"/>
      <c r="AE190" s="33"/>
      <c r="AR190" s="155" t="s">
        <v>147</v>
      </c>
      <c r="AT190" s="155" t="s">
        <v>142</v>
      </c>
      <c r="AU190" s="155" t="s">
        <v>87</v>
      </c>
      <c r="AY190" s="18" t="s">
        <v>140</v>
      </c>
      <c r="BE190" s="156">
        <f>IF(N190="základní",J190,0)</f>
        <v>0</v>
      </c>
      <c r="BF190" s="156">
        <f>IF(N190="snížená",J190,0)</f>
        <v>0</v>
      </c>
      <c r="BG190" s="156">
        <f>IF(N190="zákl. přenesená",J190,0)</f>
        <v>0</v>
      </c>
      <c r="BH190" s="156">
        <f>IF(N190="sníž. přenesená",J190,0)</f>
        <v>0</v>
      </c>
      <c r="BI190" s="156">
        <f>IF(N190="nulová",J190,0)</f>
        <v>0</v>
      </c>
      <c r="BJ190" s="18" t="s">
        <v>84</v>
      </c>
      <c r="BK190" s="156">
        <f>ROUND(I190*H190,2)</f>
        <v>0</v>
      </c>
      <c r="BL190" s="18" t="s">
        <v>147</v>
      </c>
      <c r="BM190" s="155" t="s">
        <v>315</v>
      </c>
    </row>
    <row r="191" spans="1:65" s="2" customFormat="1" ht="87.75">
      <c r="A191" s="33"/>
      <c r="B191" s="34"/>
      <c r="C191" s="33"/>
      <c r="D191" s="157" t="s">
        <v>149</v>
      </c>
      <c r="E191" s="33"/>
      <c r="F191" s="158" t="s">
        <v>316</v>
      </c>
      <c r="G191" s="33"/>
      <c r="H191" s="33"/>
      <c r="I191" s="159"/>
      <c r="J191" s="33"/>
      <c r="K191" s="33"/>
      <c r="L191" s="34"/>
      <c r="M191" s="160"/>
      <c r="N191" s="161"/>
      <c r="O191" s="54"/>
      <c r="P191" s="54"/>
      <c r="Q191" s="54"/>
      <c r="R191" s="54"/>
      <c r="S191" s="54"/>
      <c r="T191" s="55"/>
      <c r="U191" s="33"/>
      <c r="V191" s="33"/>
      <c r="W191" s="33"/>
      <c r="X191" s="33"/>
      <c r="Y191" s="33"/>
      <c r="Z191" s="33"/>
      <c r="AA191" s="33"/>
      <c r="AB191" s="33"/>
      <c r="AC191" s="33"/>
      <c r="AD191" s="33"/>
      <c r="AE191" s="33"/>
      <c r="AT191" s="18" t="s">
        <v>149</v>
      </c>
      <c r="AU191" s="18" t="s">
        <v>87</v>
      </c>
    </row>
    <row r="192" spans="1:65" s="13" customFormat="1" ht="11.25">
      <c r="B192" s="162"/>
      <c r="D192" s="157" t="s">
        <v>151</v>
      </c>
      <c r="E192" s="163" t="s">
        <v>3</v>
      </c>
      <c r="F192" s="164" t="s">
        <v>152</v>
      </c>
      <c r="H192" s="165">
        <v>15</v>
      </c>
      <c r="I192" s="166"/>
      <c r="L192" s="162"/>
      <c r="M192" s="167"/>
      <c r="N192" s="168"/>
      <c r="O192" s="168"/>
      <c r="P192" s="168"/>
      <c r="Q192" s="168"/>
      <c r="R192" s="168"/>
      <c r="S192" s="168"/>
      <c r="T192" s="169"/>
      <c r="AT192" s="163" t="s">
        <v>151</v>
      </c>
      <c r="AU192" s="163" t="s">
        <v>87</v>
      </c>
      <c r="AV192" s="13" t="s">
        <v>87</v>
      </c>
      <c r="AW192" s="13" t="s">
        <v>37</v>
      </c>
      <c r="AX192" s="13" t="s">
        <v>84</v>
      </c>
      <c r="AY192" s="163" t="s">
        <v>140</v>
      </c>
    </row>
    <row r="193" spans="1:65" s="2" customFormat="1" ht="16.5" customHeight="1">
      <c r="A193" s="33"/>
      <c r="B193" s="143"/>
      <c r="C193" s="185" t="s">
        <v>317</v>
      </c>
      <c r="D193" s="185" t="s">
        <v>211</v>
      </c>
      <c r="E193" s="186" t="s">
        <v>318</v>
      </c>
      <c r="F193" s="187" t="s">
        <v>319</v>
      </c>
      <c r="G193" s="188" t="s">
        <v>297</v>
      </c>
      <c r="H193" s="189">
        <v>5</v>
      </c>
      <c r="I193" s="190"/>
      <c r="J193" s="191">
        <f>ROUND(I193*H193,2)</f>
        <v>0</v>
      </c>
      <c r="K193" s="187" t="s">
        <v>146</v>
      </c>
      <c r="L193" s="192"/>
      <c r="M193" s="193" t="s">
        <v>3</v>
      </c>
      <c r="N193" s="194" t="s">
        <v>48</v>
      </c>
      <c r="O193" s="54"/>
      <c r="P193" s="153">
        <f>O193*H193</f>
        <v>0</v>
      </c>
      <c r="Q193" s="153">
        <v>1.516</v>
      </c>
      <c r="R193" s="153">
        <f>Q193*H193</f>
        <v>7.58</v>
      </c>
      <c r="S193" s="153">
        <v>0</v>
      </c>
      <c r="T193" s="154">
        <f>S193*H193</f>
        <v>0</v>
      </c>
      <c r="U193" s="33"/>
      <c r="V193" s="33"/>
      <c r="W193" s="33"/>
      <c r="X193" s="33"/>
      <c r="Y193" s="33"/>
      <c r="Z193" s="33"/>
      <c r="AA193" s="33"/>
      <c r="AB193" s="33"/>
      <c r="AC193" s="33"/>
      <c r="AD193" s="33"/>
      <c r="AE193" s="33"/>
      <c r="AR193" s="155" t="s">
        <v>194</v>
      </c>
      <c r="AT193" s="155" t="s">
        <v>211</v>
      </c>
      <c r="AU193" s="155" t="s">
        <v>87</v>
      </c>
      <c r="AY193" s="18" t="s">
        <v>140</v>
      </c>
      <c r="BE193" s="156">
        <f>IF(N193="základní",J193,0)</f>
        <v>0</v>
      </c>
      <c r="BF193" s="156">
        <f>IF(N193="snížená",J193,0)</f>
        <v>0</v>
      </c>
      <c r="BG193" s="156">
        <f>IF(N193="zákl. přenesená",J193,0)</f>
        <v>0</v>
      </c>
      <c r="BH193" s="156">
        <f>IF(N193="sníž. přenesená",J193,0)</f>
        <v>0</v>
      </c>
      <c r="BI193" s="156">
        <f>IF(N193="nulová",J193,0)</f>
        <v>0</v>
      </c>
      <c r="BJ193" s="18" t="s">
        <v>84</v>
      </c>
      <c r="BK193" s="156">
        <f>ROUND(I193*H193,2)</f>
        <v>0</v>
      </c>
      <c r="BL193" s="18" t="s">
        <v>147</v>
      </c>
      <c r="BM193" s="155" t="s">
        <v>320</v>
      </c>
    </row>
    <row r="194" spans="1:65" s="13" customFormat="1" ht="11.25">
      <c r="B194" s="162"/>
      <c r="D194" s="157" t="s">
        <v>151</v>
      </c>
      <c r="E194" s="163" t="s">
        <v>3</v>
      </c>
      <c r="F194" s="164" t="s">
        <v>321</v>
      </c>
      <c r="H194" s="165">
        <v>5</v>
      </c>
      <c r="I194" s="166"/>
      <c r="L194" s="162"/>
      <c r="M194" s="167"/>
      <c r="N194" s="168"/>
      <c r="O194" s="168"/>
      <c r="P194" s="168"/>
      <c r="Q194" s="168"/>
      <c r="R194" s="168"/>
      <c r="S194" s="168"/>
      <c r="T194" s="169"/>
      <c r="AT194" s="163" t="s">
        <v>151</v>
      </c>
      <c r="AU194" s="163" t="s">
        <v>87</v>
      </c>
      <c r="AV194" s="13" t="s">
        <v>87</v>
      </c>
      <c r="AW194" s="13" t="s">
        <v>37</v>
      </c>
      <c r="AX194" s="13" t="s">
        <v>84</v>
      </c>
      <c r="AY194" s="163" t="s">
        <v>140</v>
      </c>
    </row>
    <row r="195" spans="1:65" s="12" customFormat="1" ht="22.9" customHeight="1">
      <c r="B195" s="130"/>
      <c r="D195" s="131" t="s">
        <v>76</v>
      </c>
      <c r="E195" s="141" t="s">
        <v>159</v>
      </c>
      <c r="F195" s="141" t="s">
        <v>322</v>
      </c>
      <c r="I195" s="133"/>
      <c r="J195" s="142">
        <f>BK195</f>
        <v>0</v>
      </c>
      <c r="L195" s="130"/>
      <c r="M195" s="135"/>
      <c r="N195" s="136"/>
      <c r="O195" s="136"/>
      <c r="P195" s="137">
        <f>SUM(P196:P248)</f>
        <v>0</v>
      </c>
      <c r="Q195" s="136"/>
      <c r="R195" s="137">
        <f>SUM(R196:R248)</f>
        <v>8.9261558900000004</v>
      </c>
      <c r="S195" s="136"/>
      <c r="T195" s="138">
        <f>SUM(T196:T248)</f>
        <v>0</v>
      </c>
      <c r="AR195" s="131" t="s">
        <v>84</v>
      </c>
      <c r="AT195" s="139" t="s">
        <v>76</v>
      </c>
      <c r="AU195" s="139" t="s">
        <v>84</v>
      </c>
      <c r="AY195" s="131" t="s">
        <v>140</v>
      </c>
      <c r="BK195" s="140">
        <f>SUM(BK196:BK248)</f>
        <v>0</v>
      </c>
    </row>
    <row r="196" spans="1:65" s="2" customFormat="1" ht="16.5" customHeight="1">
      <c r="A196" s="33"/>
      <c r="B196" s="143"/>
      <c r="C196" s="144" t="s">
        <v>323</v>
      </c>
      <c r="D196" s="144" t="s">
        <v>142</v>
      </c>
      <c r="E196" s="145" t="s">
        <v>324</v>
      </c>
      <c r="F196" s="146" t="s">
        <v>325</v>
      </c>
      <c r="G196" s="147" t="s">
        <v>162</v>
      </c>
      <c r="H196" s="148">
        <v>16.495999999999999</v>
      </c>
      <c r="I196" s="149"/>
      <c r="J196" s="150">
        <f>ROUND(I196*H196,2)</f>
        <v>0</v>
      </c>
      <c r="K196" s="146" t="s">
        <v>146</v>
      </c>
      <c r="L196" s="34"/>
      <c r="M196" s="151" t="s">
        <v>3</v>
      </c>
      <c r="N196" s="152" t="s">
        <v>48</v>
      </c>
      <c r="O196" s="54"/>
      <c r="P196" s="153">
        <f>O196*H196</f>
        <v>0</v>
      </c>
      <c r="Q196" s="153">
        <v>0</v>
      </c>
      <c r="R196" s="153">
        <f>Q196*H196</f>
        <v>0</v>
      </c>
      <c r="S196" s="153">
        <v>0</v>
      </c>
      <c r="T196" s="154">
        <f>S196*H196</f>
        <v>0</v>
      </c>
      <c r="U196" s="33"/>
      <c r="V196" s="33"/>
      <c r="W196" s="33"/>
      <c r="X196" s="33"/>
      <c r="Y196" s="33"/>
      <c r="Z196" s="33"/>
      <c r="AA196" s="33"/>
      <c r="AB196" s="33"/>
      <c r="AC196" s="33"/>
      <c r="AD196" s="33"/>
      <c r="AE196" s="33"/>
      <c r="AR196" s="155" t="s">
        <v>147</v>
      </c>
      <c r="AT196" s="155" t="s">
        <v>142</v>
      </c>
      <c r="AU196" s="155" t="s">
        <v>87</v>
      </c>
      <c r="AY196" s="18" t="s">
        <v>140</v>
      </c>
      <c r="BE196" s="156">
        <f>IF(N196="základní",J196,0)</f>
        <v>0</v>
      </c>
      <c r="BF196" s="156">
        <f>IF(N196="snížená",J196,0)</f>
        <v>0</v>
      </c>
      <c r="BG196" s="156">
        <f>IF(N196="zákl. přenesená",J196,0)</f>
        <v>0</v>
      </c>
      <c r="BH196" s="156">
        <f>IF(N196="sníž. přenesená",J196,0)</f>
        <v>0</v>
      </c>
      <c r="BI196" s="156">
        <f>IF(N196="nulová",J196,0)</f>
        <v>0</v>
      </c>
      <c r="BJ196" s="18" t="s">
        <v>84</v>
      </c>
      <c r="BK196" s="156">
        <f>ROUND(I196*H196,2)</f>
        <v>0</v>
      </c>
      <c r="BL196" s="18" t="s">
        <v>147</v>
      </c>
      <c r="BM196" s="155" t="s">
        <v>326</v>
      </c>
    </row>
    <row r="197" spans="1:65" s="2" customFormat="1" ht="136.5">
      <c r="A197" s="33"/>
      <c r="B197" s="34"/>
      <c r="C197" s="33"/>
      <c r="D197" s="157" t="s">
        <v>149</v>
      </c>
      <c r="E197" s="33"/>
      <c r="F197" s="158" t="s">
        <v>327</v>
      </c>
      <c r="G197" s="33"/>
      <c r="H197" s="33"/>
      <c r="I197" s="159"/>
      <c r="J197" s="33"/>
      <c r="K197" s="33"/>
      <c r="L197" s="34"/>
      <c r="M197" s="160"/>
      <c r="N197" s="161"/>
      <c r="O197" s="54"/>
      <c r="P197" s="54"/>
      <c r="Q197" s="54"/>
      <c r="R197" s="54"/>
      <c r="S197" s="54"/>
      <c r="T197" s="55"/>
      <c r="U197" s="33"/>
      <c r="V197" s="33"/>
      <c r="W197" s="33"/>
      <c r="X197" s="33"/>
      <c r="Y197" s="33"/>
      <c r="Z197" s="33"/>
      <c r="AA197" s="33"/>
      <c r="AB197" s="33"/>
      <c r="AC197" s="33"/>
      <c r="AD197" s="33"/>
      <c r="AE197" s="33"/>
      <c r="AT197" s="18" t="s">
        <v>149</v>
      </c>
      <c r="AU197" s="18" t="s">
        <v>87</v>
      </c>
    </row>
    <row r="198" spans="1:65" s="15" customFormat="1" ht="11.25">
      <c r="B198" s="178"/>
      <c r="D198" s="157" t="s">
        <v>151</v>
      </c>
      <c r="E198" s="179" t="s">
        <v>3</v>
      </c>
      <c r="F198" s="180" t="s">
        <v>328</v>
      </c>
      <c r="H198" s="179" t="s">
        <v>3</v>
      </c>
      <c r="I198" s="181"/>
      <c r="L198" s="178"/>
      <c r="M198" s="182"/>
      <c r="N198" s="183"/>
      <c r="O198" s="183"/>
      <c r="P198" s="183"/>
      <c r="Q198" s="183"/>
      <c r="R198" s="183"/>
      <c r="S198" s="183"/>
      <c r="T198" s="184"/>
      <c r="AT198" s="179" t="s">
        <v>151</v>
      </c>
      <c r="AU198" s="179" t="s">
        <v>87</v>
      </c>
      <c r="AV198" s="15" t="s">
        <v>84</v>
      </c>
      <c r="AW198" s="15" t="s">
        <v>37</v>
      </c>
      <c r="AX198" s="15" t="s">
        <v>77</v>
      </c>
      <c r="AY198" s="179" t="s">
        <v>140</v>
      </c>
    </row>
    <row r="199" spans="1:65" s="13" customFormat="1" ht="11.25">
      <c r="B199" s="162"/>
      <c r="D199" s="157" t="s">
        <v>151</v>
      </c>
      <c r="E199" s="163" t="s">
        <v>3</v>
      </c>
      <c r="F199" s="164" t="s">
        <v>329</v>
      </c>
      <c r="H199" s="165">
        <v>8.2509999999999994</v>
      </c>
      <c r="I199" s="166"/>
      <c r="L199" s="162"/>
      <c r="M199" s="167"/>
      <c r="N199" s="168"/>
      <c r="O199" s="168"/>
      <c r="P199" s="168"/>
      <c r="Q199" s="168"/>
      <c r="R199" s="168"/>
      <c r="S199" s="168"/>
      <c r="T199" s="169"/>
      <c r="AT199" s="163" t="s">
        <v>151</v>
      </c>
      <c r="AU199" s="163" t="s">
        <v>87</v>
      </c>
      <c r="AV199" s="13" t="s">
        <v>87</v>
      </c>
      <c r="AW199" s="13" t="s">
        <v>37</v>
      </c>
      <c r="AX199" s="13" t="s">
        <v>77</v>
      </c>
      <c r="AY199" s="163" t="s">
        <v>140</v>
      </c>
    </row>
    <row r="200" spans="1:65" s="13" customFormat="1" ht="11.25">
      <c r="B200" s="162"/>
      <c r="D200" s="157" t="s">
        <v>151</v>
      </c>
      <c r="E200" s="163" t="s">
        <v>3</v>
      </c>
      <c r="F200" s="164" t="s">
        <v>330</v>
      </c>
      <c r="H200" s="165">
        <v>8.2449999999999992</v>
      </c>
      <c r="I200" s="166"/>
      <c r="L200" s="162"/>
      <c r="M200" s="167"/>
      <c r="N200" s="168"/>
      <c r="O200" s="168"/>
      <c r="P200" s="168"/>
      <c r="Q200" s="168"/>
      <c r="R200" s="168"/>
      <c r="S200" s="168"/>
      <c r="T200" s="169"/>
      <c r="AT200" s="163" t="s">
        <v>151</v>
      </c>
      <c r="AU200" s="163" t="s">
        <v>87</v>
      </c>
      <c r="AV200" s="13" t="s">
        <v>87</v>
      </c>
      <c r="AW200" s="13" t="s">
        <v>37</v>
      </c>
      <c r="AX200" s="13" t="s">
        <v>77</v>
      </c>
      <c r="AY200" s="163" t="s">
        <v>140</v>
      </c>
    </row>
    <row r="201" spans="1:65" s="14" customFormat="1" ht="11.25">
      <c r="B201" s="170"/>
      <c r="D201" s="157" t="s">
        <v>151</v>
      </c>
      <c r="E201" s="171" t="s">
        <v>3</v>
      </c>
      <c r="F201" s="172" t="s">
        <v>167</v>
      </c>
      <c r="H201" s="173">
        <v>16.495999999999999</v>
      </c>
      <c r="I201" s="174"/>
      <c r="L201" s="170"/>
      <c r="M201" s="175"/>
      <c r="N201" s="176"/>
      <c r="O201" s="176"/>
      <c r="P201" s="176"/>
      <c r="Q201" s="176"/>
      <c r="R201" s="176"/>
      <c r="S201" s="176"/>
      <c r="T201" s="177"/>
      <c r="AT201" s="171" t="s">
        <v>151</v>
      </c>
      <c r="AU201" s="171" t="s">
        <v>87</v>
      </c>
      <c r="AV201" s="14" t="s">
        <v>147</v>
      </c>
      <c r="AW201" s="14" t="s">
        <v>37</v>
      </c>
      <c r="AX201" s="14" t="s">
        <v>84</v>
      </c>
      <c r="AY201" s="171" t="s">
        <v>140</v>
      </c>
    </row>
    <row r="202" spans="1:65" s="2" customFormat="1" ht="21.75" customHeight="1">
      <c r="A202" s="33"/>
      <c r="B202" s="143"/>
      <c r="C202" s="144" t="s">
        <v>331</v>
      </c>
      <c r="D202" s="144" t="s">
        <v>142</v>
      </c>
      <c r="E202" s="145" t="s">
        <v>332</v>
      </c>
      <c r="F202" s="146" t="s">
        <v>333</v>
      </c>
      <c r="G202" s="147" t="s">
        <v>162</v>
      </c>
      <c r="H202" s="148">
        <v>16.495999999999999</v>
      </c>
      <c r="I202" s="149"/>
      <c r="J202" s="150">
        <f>ROUND(I202*H202,2)</f>
        <v>0</v>
      </c>
      <c r="K202" s="146" t="s">
        <v>146</v>
      </c>
      <c r="L202" s="34"/>
      <c r="M202" s="151" t="s">
        <v>3</v>
      </c>
      <c r="N202" s="152" t="s">
        <v>48</v>
      </c>
      <c r="O202" s="54"/>
      <c r="P202" s="153">
        <f>O202*H202</f>
        <v>0</v>
      </c>
      <c r="Q202" s="153">
        <v>0</v>
      </c>
      <c r="R202" s="153">
        <f>Q202*H202</f>
        <v>0</v>
      </c>
      <c r="S202" s="153">
        <v>0</v>
      </c>
      <c r="T202" s="154">
        <f>S202*H202</f>
        <v>0</v>
      </c>
      <c r="U202" s="33"/>
      <c r="V202" s="33"/>
      <c r="W202" s="33"/>
      <c r="X202" s="33"/>
      <c r="Y202" s="33"/>
      <c r="Z202" s="33"/>
      <c r="AA202" s="33"/>
      <c r="AB202" s="33"/>
      <c r="AC202" s="33"/>
      <c r="AD202" s="33"/>
      <c r="AE202" s="33"/>
      <c r="AR202" s="155" t="s">
        <v>147</v>
      </c>
      <c r="AT202" s="155" t="s">
        <v>142</v>
      </c>
      <c r="AU202" s="155" t="s">
        <v>87</v>
      </c>
      <c r="AY202" s="18" t="s">
        <v>140</v>
      </c>
      <c r="BE202" s="156">
        <f>IF(N202="základní",J202,0)</f>
        <v>0</v>
      </c>
      <c r="BF202" s="156">
        <f>IF(N202="snížená",J202,0)</f>
        <v>0</v>
      </c>
      <c r="BG202" s="156">
        <f>IF(N202="zákl. přenesená",J202,0)</f>
        <v>0</v>
      </c>
      <c r="BH202" s="156">
        <f>IF(N202="sníž. přenesená",J202,0)</f>
        <v>0</v>
      </c>
      <c r="BI202" s="156">
        <f>IF(N202="nulová",J202,0)</f>
        <v>0</v>
      </c>
      <c r="BJ202" s="18" t="s">
        <v>84</v>
      </c>
      <c r="BK202" s="156">
        <f>ROUND(I202*H202,2)</f>
        <v>0</v>
      </c>
      <c r="BL202" s="18" t="s">
        <v>147</v>
      </c>
      <c r="BM202" s="155" t="s">
        <v>334</v>
      </c>
    </row>
    <row r="203" spans="1:65" s="2" customFormat="1" ht="136.5">
      <c r="A203" s="33"/>
      <c r="B203" s="34"/>
      <c r="C203" s="33"/>
      <c r="D203" s="157" t="s">
        <v>149</v>
      </c>
      <c r="E203" s="33"/>
      <c r="F203" s="158" t="s">
        <v>327</v>
      </c>
      <c r="G203" s="33"/>
      <c r="H203" s="33"/>
      <c r="I203" s="159"/>
      <c r="J203" s="33"/>
      <c r="K203" s="33"/>
      <c r="L203" s="34"/>
      <c r="M203" s="160"/>
      <c r="N203" s="161"/>
      <c r="O203" s="54"/>
      <c r="P203" s="54"/>
      <c r="Q203" s="54"/>
      <c r="R203" s="54"/>
      <c r="S203" s="54"/>
      <c r="T203" s="55"/>
      <c r="U203" s="33"/>
      <c r="V203" s="33"/>
      <c r="W203" s="33"/>
      <c r="X203" s="33"/>
      <c r="Y203" s="33"/>
      <c r="Z203" s="33"/>
      <c r="AA203" s="33"/>
      <c r="AB203" s="33"/>
      <c r="AC203" s="33"/>
      <c r="AD203" s="33"/>
      <c r="AE203" s="33"/>
      <c r="AT203" s="18" t="s">
        <v>149</v>
      </c>
      <c r="AU203" s="18" t="s">
        <v>87</v>
      </c>
    </row>
    <row r="204" spans="1:65" s="2" customFormat="1" ht="16.5" customHeight="1">
      <c r="A204" s="33"/>
      <c r="B204" s="143"/>
      <c r="C204" s="144" t="s">
        <v>335</v>
      </c>
      <c r="D204" s="144" t="s">
        <v>142</v>
      </c>
      <c r="E204" s="145" t="s">
        <v>336</v>
      </c>
      <c r="F204" s="146" t="s">
        <v>337</v>
      </c>
      <c r="G204" s="147" t="s">
        <v>162</v>
      </c>
      <c r="H204" s="148">
        <v>33.991</v>
      </c>
      <c r="I204" s="149"/>
      <c r="J204" s="150">
        <f>ROUND(I204*H204,2)</f>
        <v>0</v>
      </c>
      <c r="K204" s="146" t="s">
        <v>146</v>
      </c>
      <c r="L204" s="34"/>
      <c r="M204" s="151" t="s">
        <v>3</v>
      </c>
      <c r="N204" s="152" t="s">
        <v>48</v>
      </c>
      <c r="O204" s="54"/>
      <c r="P204" s="153">
        <f>O204*H204</f>
        <v>0</v>
      </c>
      <c r="Q204" s="153">
        <v>0</v>
      </c>
      <c r="R204" s="153">
        <f>Q204*H204</f>
        <v>0</v>
      </c>
      <c r="S204" s="153">
        <v>0</v>
      </c>
      <c r="T204" s="154">
        <f>S204*H204</f>
        <v>0</v>
      </c>
      <c r="U204" s="33"/>
      <c r="V204" s="33"/>
      <c r="W204" s="33"/>
      <c r="X204" s="33"/>
      <c r="Y204" s="33"/>
      <c r="Z204" s="33"/>
      <c r="AA204" s="33"/>
      <c r="AB204" s="33"/>
      <c r="AC204" s="33"/>
      <c r="AD204" s="33"/>
      <c r="AE204" s="33"/>
      <c r="AR204" s="155" t="s">
        <v>147</v>
      </c>
      <c r="AT204" s="155" t="s">
        <v>142</v>
      </c>
      <c r="AU204" s="155" t="s">
        <v>87</v>
      </c>
      <c r="AY204" s="18" t="s">
        <v>140</v>
      </c>
      <c r="BE204" s="156">
        <f>IF(N204="základní",J204,0)</f>
        <v>0</v>
      </c>
      <c r="BF204" s="156">
        <f>IF(N204="snížená",J204,0)</f>
        <v>0</v>
      </c>
      <c r="BG204" s="156">
        <f>IF(N204="zákl. přenesená",J204,0)</f>
        <v>0</v>
      </c>
      <c r="BH204" s="156">
        <f>IF(N204="sníž. přenesená",J204,0)</f>
        <v>0</v>
      </c>
      <c r="BI204" s="156">
        <f>IF(N204="nulová",J204,0)</f>
        <v>0</v>
      </c>
      <c r="BJ204" s="18" t="s">
        <v>84</v>
      </c>
      <c r="BK204" s="156">
        <f>ROUND(I204*H204,2)</f>
        <v>0</v>
      </c>
      <c r="BL204" s="18" t="s">
        <v>147</v>
      </c>
      <c r="BM204" s="155" t="s">
        <v>338</v>
      </c>
    </row>
    <row r="205" spans="1:65" s="2" customFormat="1" ht="136.5">
      <c r="A205" s="33"/>
      <c r="B205" s="34"/>
      <c r="C205" s="33"/>
      <c r="D205" s="157" t="s">
        <v>149</v>
      </c>
      <c r="E205" s="33"/>
      <c r="F205" s="158" t="s">
        <v>339</v>
      </c>
      <c r="G205" s="33"/>
      <c r="H205" s="33"/>
      <c r="I205" s="159"/>
      <c r="J205" s="33"/>
      <c r="K205" s="33"/>
      <c r="L205" s="34"/>
      <c r="M205" s="160"/>
      <c r="N205" s="161"/>
      <c r="O205" s="54"/>
      <c r="P205" s="54"/>
      <c r="Q205" s="54"/>
      <c r="R205" s="54"/>
      <c r="S205" s="54"/>
      <c r="T205" s="55"/>
      <c r="U205" s="33"/>
      <c r="V205" s="33"/>
      <c r="W205" s="33"/>
      <c r="X205" s="33"/>
      <c r="Y205" s="33"/>
      <c r="Z205" s="33"/>
      <c r="AA205" s="33"/>
      <c r="AB205" s="33"/>
      <c r="AC205" s="33"/>
      <c r="AD205" s="33"/>
      <c r="AE205" s="33"/>
      <c r="AT205" s="18" t="s">
        <v>149</v>
      </c>
      <c r="AU205" s="18" t="s">
        <v>87</v>
      </c>
    </row>
    <row r="206" spans="1:65" s="15" customFormat="1" ht="11.25">
      <c r="B206" s="178"/>
      <c r="D206" s="157" t="s">
        <v>151</v>
      </c>
      <c r="E206" s="179" t="s">
        <v>3</v>
      </c>
      <c r="F206" s="180" t="s">
        <v>340</v>
      </c>
      <c r="H206" s="179" t="s">
        <v>3</v>
      </c>
      <c r="I206" s="181"/>
      <c r="L206" s="178"/>
      <c r="M206" s="182"/>
      <c r="N206" s="183"/>
      <c r="O206" s="183"/>
      <c r="P206" s="183"/>
      <c r="Q206" s="183"/>
      <c r="R206" s="183"/>
      <c r="S206" s="183"/>
      <c r="T206" s="184"/>
      <c r="AT206" s="179" t="s">
        <v>151</v>
      </c>
      <c r="AU206" s="179" t="s">
        <v>87</v>
      </c>
      <c r="AV206" s="15" t="s">
        <v>84</v>
      </c>
      <c r="AW206" s="15" t="s">
        <v>37</v>
      </c>
      <c r="AX206" s="15" t="s">
        <v>77</v>
      </c>
      <c r="AY206" s="179" t="s">
        <v>140</v>
      </c>
    </row>
    <row r="207" spans="1:65" s="13" customFormat="1" ht="11.25">
      <c r="B207" s="162"/>
      <c r="D207" s="157" t="s">
        <v>151</v>
      </c>
      <c r="E207" s="163" t="s">
        <v>3</v>
      </c>
      <c r="F207" s="164" t="s">
        <v>341</v>
      </c>
      <c r="H207" s="165">
        <v>16.576000000000001</v>
      </c>
      <c r="I207" s="166"/>
      <c r="L207" s="162"/>
      <c r="M207" s="167"/>
      <c r="N207" s="168"/>
      <c r="O207" s="168"/>
      <c r="P207" s="168"/>
      <c r="Q207" s="168"/>
      <c r="R207" s="168"/>
      <c r="S207" s="168"/>
      <c r="T207" s="169"/>
      <c r="AT207" s="163" t="s">
        <v>151</v>
      </c>
      <c r="AU207" s="163" t="s">
        <v>87</v>
      </c>
      <c r="AV207" s="13" t="s">
        <v>87</v>
      </c>
      <c r="AW207" s="13" t="s">
        <v>37</v>
      </c>
      <c r="AX207" s="13" t="s">
        <v>77</v>
      </c>
      <c r="AY207" s="163" t="s">
        <v>140</v>
      </c>
    </row>
    <row r="208" spans="1:65" s="13" customFormat="1" ht="11.25">
      <c r="B208" s="162"/>
      <c r="D208" s="157" t="s">
        <v>151</v>
      </c>
      <c r="E208" s="163" t="s">
        <v>3</v>
      </c>
      <c r="F208" s="164" t="s">
        <v>342</v>
      </c>
      <c r="H208" s="165">
        <v>16.393999999999998</v>
      </c>
      <c r="I208" s="166"/>
      <c r="L208" s="162"/>
      <c r="M208" s="167"/>
      <c r="N208" s="168"/>
      <c r="O208" s="168"/>
      <c r="P208" s="168"/>
      <c r="Q208" s="168"/>
      <c r="R208" s="168"/>
      <c r="S208" s="168"/>
      <c r="T208" s="169"/>
      <c r="AT208" s="163" t="s">
        <v>151</v>
      </c>
      <c r="AU208" s="163" t="s">
        <v>87</v>
      </c>
      <c r="AV208" s="13" t="s">
        <v>87</v>
      </c>
      <c r="AW208" s="13" t="s">
        <v>37</v>
      </c>
      <c r="AX208" s="13" t="s">
        <v>77</v>
      </c>
      <c r="AY208" s="163" t="s">
        <v>140</v>
      </c>
    </row>
    <row r="209" spans="1:65" s="13" customFormat="1" ht="11.25">
      <c r="B209" s="162"/>
      <c r="D209" s="157" t="s">
        <v>151</v>
      </c>
      <c r="E209" s="163" t="s">
        <v>3</v>
      </c>
      <c r="F209" s="164" t="s">
        <v>343</v>
      </c>
      <c r="H209" s="165">
        <v>1.0209999999999999</v>
      </c>
      <c r="I209" s="166"/>
      <c r="L209" s="162"/>
      <c r="M209" s="167"/>
      <c r="N209" s="168"/>
      <c r="O209" s="168"/>
      <c r="P209" s="168"/>
      <c r="Q209" s="168"/>
      <c r="R209" s="168"/>
      <c r="S209" s="168"/>
      <c r="T209" s="169"/>
      <c r="AT209" s="163" t="s">
        <v>151</v>
      </c>
      <c r="AU209" s="163" t="s">
        <v>87</v>
      </c>
      <c r="AV209" s="13" t="s">
        <v>87</v>
      </c>
      <c r="AW209" s="13" t="s">
        <v>37</v>
      </c>
      <c r="AX209" s="13" t="s">
        <v>77</v>
      </c>
      <c r="AY209" s="163" t="s">
        <v>140</v>
      </c>
    </row>
    <row r="210" spans="1:65" s="14" customFormat="1" ht="11.25">
      <c r="B210" s="170"/>
      <c r="D210" s="157" t="s">
        <v>151</v>
      </c>
      <c r="E210" s="171" t="s">
        <v>3</v>
      </c>
      <c r="F210" s="172" t="s">
        <v>167</v>
      </c>
      <c r="H210" s="173">
        <v>33.991</v>
      </c>
      <c r="I210" s="174"/>
      <c r="L210" s="170"/>
      <c r="M210" s="175"/>
      <c r="N210" s="176"/>
      <c r="O210" s="176"/>
      <c r="P210" s="176"/>
      <c r="Q210" s="176"/>
      <c r="R210" s="176"/>
      <c r="S210" s="176"/>
      <c r="T210" s="177"/>
      <c r="AT210" s="171" t="s">
        <v>151</v>
      </c>
      <c r="AU210" s="171" t="s">
        <v>87</v>
      </c>
      <c r="AV210" s="14" t="s">
        <v>147</v>
      </c>
      <c r="AW210" s="14" t="s">
        <v>37</v>
      </c>
      <c r="AX210" s="14" t="s">
        <v>84</v>
      </c>
      <c r="AY210" s="171" t="s">
        <v>140</v>
      </c>
    </row>
    <row r="211" spans="1:65" s="2" customFormat="1" ht="16.5" customHeight="1">
      <c r="A211" s="33"/>
      <c r="B211" s="143"/>
      <c r="C211" s="144" t="s">
        <v>344</v>
      </c>
      <c r="D211" s="144" t="s">
        <v>142</v>
      </c>
      <c r="E211" s="145" t="s">
        <v>345</v>
      </c>
      <c r="F211" s="146" t="s">
        <v>346</v>
      </c>
      <c r="G211" s="147" t="s">
        <v>162</v>
      </c>
      <c r="H211" s="148">
        <v>33.991</v>
      </c>
      <c r="I211" s="149"/>
      <c r="J211" s="150">
        <f>ROUND(I211*H211,2)</f>
        <v>0</v>
      </c>
      <c r="K211" s="146" t="s">
        <v>146</v>
      </c>
      <c r="L211" s="34"/>
      <c r="M211" s="151" t="s">
        <v>3</v>
      </c>
      <c r="N211" s="152" t="s">
        <v>48</v>
      </c>
      <c r="O211" s="54"/>
      <c r="P211" s="153">
        <f>O211*H211</f>
        <v>0</v>
      </c>
      <c r="Q211" s="153">
        <v>0</v>
      </c>
      <c r="R211" s="153">
        <f>Q211*H211</f>
        <v>0</v>
      </c>
      <c r="S211" s="153">
        <v>0</v>
      </c>
      <c r="T211" s="154">
        <f>S211*H211</f>
        <v>0</v>
      </c>
      <c r="U211" s="33"/>
      <c r="V211" s="33"/>
      <c r="W211" s="33"/>
      <c r="X211" s="33"/>
      <c r="Y211" s="33"/>
      <c r="Z211" s="33"/>
      <c r="AA211" s="33"/>
      <c r="AB211" s="33"/>
      <c r="AC211" s="33"/>
      <c r="AD211" s="33"/>
      <c r="AE211" s="33"/>
      <c r="AR211" s="155" t="s">
        <v>147</v>
      </c>
      <c r="AT211" s="155" t="s">
        <v>142</v>
      </c>
      <c r="AU211" s="155" t="s">
        <v>87</v>
      </c>
      <c r="AY211" s="18" t="s">
        <v>140</v>
      </c>
      <c r="BE211" s="156">
        <f>IF(N211="základní",J211,0)</f>
        <v>0</v>
      </c>
      <c r="BF211" s="156">
        <f>IF(N211="snížená",J211,0)</f>
        <v>0</v>
      </c>
      <c r="BG211" s="156">
        <f>IF(N211="zákl. přenesená",J211,0)</f>
        <v>0</v>
      </c>
      <c r="BH211" s="156">
        <f>IF(N211="sníž. přenesená",J211,0)</f>
        <v>0</v>
      </c>
      <c r="BI211" s="156">
        <f>IF(N211="nulová",J211,0)</f>
        <v>0</v>
      </c>
      <c r="BJ211" s="18" t="s">
        <v>84</v>
      </c>
      <c r="BK211" s="156">
        <f>ROUND(I211*H211,2)</f>
        <v>0</v>
      </c>
      <c r="BL211" s="18" t="s">
        <v>147</v>
      </c>
      <c r="BM211" s="155" t="s">
        <v>347</v>
      </c>
    </row>
    <row r="212" spans="1:65" s="2" customFormat="1" ht="136.5">
      <c r="A212" s="33"/>
      <c r="B212" s="34"/>
      <c r="C212" s="33"/>
      <c r="D212" s="157" t="s">
        <v>149</v>
      </c>
      <c r="E212" s="33"/>
      <c r="F212" s="158" t="s">
        <v>339</v>
      </c>
      <c r="G212" s="33"/>
      <c r="H212" s="33"/>
      <c r="I212" s="159"/>
      <c r="J212" s="33"/>
      <c r="K212" s="33"/>
      <c r="L212" s="34"/>
      <c r="M212" s="160"/>
      <c r="N212" s="161"/>
      <c r="O212" s="54"/>
      <c r="P212" s="54"/>
      <c r="Q212" s="54"/>
      <c r="R212" s="54"/>
      <c r="S212" s="54"/>
      <c r="T212" s="55"/>
      <c r="U212" s="33"/>
      <c r="V212" s="33"/>
      <c r="W212" s="33"/>
      <c r="X212" s="33"/>
      <c r="Y212" s="33"/>
      <c r="Z212" s="33"/>
      <c r="AA212" s="33"/>
      <c r="AB212" s="33"/>
      <c r="AC212" s="33"/>
      <c r="AD212" s="33"/>
      <c r="AE212" s="33"/>
      <c r="AT212" s="18" t="s">
        <v>149</v>
      </c>
      <c r="AU212" s="18" t="s">
        <v>87</v>
      </c>
    </row>
    <row r="213" spans="1:65" s="2" customFormat="1" ht="16.5" customHeight="1">
      <c r="A213" s="33"/>
      <c r="B213" s="143"/>
      <c r="C213" s="144" t="s">
        <v>348</v>
      </c>
      <c r="D213" s="144" t="s">
        <v>142</v>
      </c>
      <c r="E213" s="145" t="s">
        <v>349</v>
      </c>
      <c r="F213" s="146" t="s">
        <v>350</v>
      </c>
      <c r="G213" s="147" t="s">
        <v>162</v>
      </c>
      <c r="H213" s="148">
        <v>17.100000000000001</v>
      </c>
      <c r="I213" s="149"/>
      <c r="J213" s="150">
        <f>ROUND(I213*H213,2)</f>
        <v>0</v>
      </c>
      <c r="K213" s="146" t="s">
        <v>146</v>
      </c>
      <c r="L213" s="34"/>
      <c r="M213" s="151" t="s">
        <v>3</v>
      </c>
      <c r="N213" s="152" t="s">
        <v>48</v>
      </c>
      <c r="O213" s="54"/>
      <c r="P213" s="153">
        <f>O213*H213</f>
        <v>0</v>
      </c>
      <c r="Q213" s="153">
        <v>0</v>
      </c>
      <c r="R213" s="153">
        <f>Q213*H213</f>
        <v>0</v>
      </c>
      <c r="S213" s="153">
        <v>0</v>
      </c>
      <c r="T213" s="154">
        <f>S213*H213</f>
        <v>0</v>
      </c>
      <c r="U213" s="33"/>
      <c r="V213" s="33"/>
      <c r="W213" s="33"/>
      <c r="X213" s="33"/>
      <c r="Y213" s="33"/>
      <c r="Z213" s="33"/>
      <c r="AA213" s="33"/>
      <c r="AB213" s="33"/>
      <c r="AC213" s="33"/>
      <c r="AD213" s="33"/>
      <c r="AE213" s="33"/>
      <c r="AR213" s="155" t="s">
        <v>147</v>
      </c>
      <c r="AT213" s="155" t="s">
        <v>142</v>
      </c>
      <c r="AU213" s="155" t="s">
        <v>87</v>
      </c>
      <c r="AY213" s="18" t="s">
        <v>140</v>
      </c>
      <c r="BE213" s="156">
        <f>IF(N213="základní",J213,0)</f>
        <v>0</v>
      </c>
      <c r="BF213" s="156">
        <f>IF(N213="snížená",J213,0)</f>
        <v>0</v>
      </c>
      <c r="BG213" s="156">
        <f>IF(N213="zákl. přenesená",J213,0)</f>
        <v>0</v>
      </c>
      <c r="BH213" s="156">
        <f>IF(N213="sníž. přenesená",J213,0)</f>
        <v>0</v>
      </c>
      <c r="BI213" s="156">
        <f>IF(N213="nulová",J213,0)</f>
        <v>0</v>
      </c>
      <c r="BJ213" s="18" t="s">
        <v>84</v>
      </c>
      <c r="BK213" s="156">
        <f>ROUND(I213*H213,2)</f>
        <v>0</v>
      </c>
      <c r="BL213" s="18" t="s">
        <v>147</v>
      </c>
      <c r="BM213" s="155" t="s">
        <v>351</v>
      </c>
    </row>
    <row r="214" spans="1:65" s="2" customFormat="1" ht="68.25">
      <c r="A214" s="33"/>
      <c r="B214" s="34"/>
      <c r="C214" s="33"/>
      <c r="D214" s="157" t="s">
        <v>149</v>
      </c>
      <c r="E214" s="33"/>
      <c r="F214" s="158" t="s">
        <v>352</v>
      </c>
      <c r="G214" s="33"/>
      <c r="H214" s="33"/>
      <c r="I214" s="159"/>
      <c r="J214" s="33"/>
      <c r="K214" s="33"/>
      <c r="L214" s="34"/>
      <c r="M214" s="160"/>
      <c r="N214" s="161"/>
      <c r="O214" s="54"/>
      <c r="P214" s="54"/>
      <c r="Q214" s="54"/>
      <c r="R214" s="54"/>
      <c r="S214" s="54"/>
      <c r="T214" s="55"/>
      <c r="U214" s="33"/>
      <c r="V214" s="33"/>
      <c r="W214" s="33"/>
      <c r="X214" s="33"/>
      <c r="Y214" s="33"/>
      <c r="Z214" s="33"/>
      <c r="AA214" s="33"/>
      <c r="AB214" s="33"/>
      <c r="AC214" s="33"/>
      <c r="AD214" s="33"/>
      <c r="AE214" s="33"/>
      <c r="AT214" s="18" t="s">
        <v>149</v>
      </c>
      <c r="AU214" s="18" t="s">
        <v>87</v>
      </c>
    </row>
    <row r="215" spans="1:65" s="13" customFormat="1" ht="11.25">
      <c r="B215" s="162"/>
      <c r="D215" s="157" t="s">
        <v>151</v>
      </c>
      <c r="E215" s="163" t="s">
        <v>3</v>
      </c>
      <c r="F215" s="164" t="s">
        <v>353</v>
      </c>
      <c r="H215" s="165">
        <v>17.100000000000001</v>
      </c>
      <c r="I215" s="166"/>
      <c r="L215" s="162"/>
      <c r="M215" s="167"/>
      <c r="N215" s="168"/>
      <c r="O215" s="168"/>
      <c r="P215" s="168"/>
      <c r="Q215" s="168"/>
      <c r="R215" s="168"/>
      <c r="S215" s="168"/>
      <c r="T215" s="169"/>
      <c r="AT215" s="163" t="s">
        <v>151</v>
      </c>
      <c r="AU215" s="163" t="s">
        <v>87</v>
      </c>
      <c r="AV215" s="13" t="s">
        <v>87</v>
      </c>
      <c r="AW215" s="13" t="s">
        <v>37</v>
      </c>
      <c r="AX215" s="13" t="s">
        <v>84</v>
      </c>
      <c r="AY215" s="163" t="s">
        <v>140</v>
      </c>
    </row>
    <row r="216" spans="1:65" s="2" customFormat="1" ht="16.5" customHeight="1">
      <c r="A216" s="33"/>
      <c r="B216" s="143"/>
      <c r="C216" s="144" t="s">
        <v>354</v>
      </c>
      <c r="D216" s="144" t="s">
        <v>142</v>
      </c>
      <c r="E216" s="145" t="s">
        <v>355</v>
      </c>
      <c r="F216" s="146" t="s">
        <v>356</v>
      </c>
      <c r="G216" s="147" t="s">
        <v>162</v>
      </c>
      <c r="H216" s="148">
        <v>17.100000000000001</v>
      </c>
      <c r="I216" s="149"/>
      <c r="J216" s="150">
        <f>ROUND(I216*H216,2)</f>
        <v>0</v>
      </c>
      <c r="K216" s="146" t="s">
        <v>146</v>
      </c>
      <c r="L216" s="34"/>
      <c r="M216" s="151" t="s">
        <v>3</v>
      </c>
      <c r="N216" s="152" t="s">
        <v>48</v>
      </c>
      <c r="O216" s="54"/>
      <c r="P216" s="153">
        <f>O216*H216</f>
        <v>0</v>
      </c>
      <c r="Q216" s="153">
        <v>0</v>
      </c>
      <c r="R216" s="153">
        <f>Q216*H216</f>
        <v>0</v>
      </c>
      <c r="S216" s="153">
        <v>0</v>
      </c>
      <c r="T216" s="154">
        <f>S216*H216</f>
        <v>0</v>
      </c>
      <c r="U216" s="33"/>
      <c r="V216" s="33"/>
      <c r="W216" s="33"/>
      <c r="X216" s="33"/>
      <c r="Y216" s="33"/>
      <c r="Z216" s="33"/>
      <c r="AA216" s="33"/>
      <c r="AB216" s="33"/>
      <c r="AC216" s="33"/>
      <c r="AD216" s="33"/>
      <c r="AE216" s="33"/>
      <c r="AR216" s="155" t="s">
        <v>147</v>
      </c>
      <c r="AT216" s="155" t="s">
        <v>142</v>
      </c>
      <c r="AU216" s="155" t="s">
        <v>87</v>
      </c>
      <c r="AY216" s="18" t="s">
        <v>140</v>
      </c>
      <c r="BE216" s="156">
        <f>IF(N216="základní",J216,0)</f>
        <v>0</v>
      </c>
      <c r="BF216" s="156">
        <f>IF(N216="snížená",J216,0)</f>
        <v>0</v>
      </c>
      <c r="BG216" s="156">
        <f>IF(N216="zákl. přenesená",J216,0)</f>
        <v>0</v>
      </c>
      <c r="BH216" s="156">
        <f>IF(N216="sníž. přenesená",J216,0)</f>
        <v>0</v>
      </c>
      <c r="BI216" s="156">
        <f>IF(N216="nulová",J216,0)</f>
        <v>0</v>
      </c>
      <c r="BJ216" s="18" t="s">
        <v>84</v>
      </c>
      <c r="BK216" s="156">
        <f>ROUND(I216*H216,2)</f>
        <v>0</v>
      </c>
      <c r="BL216" s="18" t="s">
        <v>147</v>
      </c>
      <c r="BM216" s="155" t="s">
        <v>357</v>
      </c>
    </row>
    <row r="217" spans="1:65" s="2" customFormat="1" ht="68.25">
      <c r="A217" s="33"/>
      <c r="B217" s="34"/>
      <c r="C217" s="33"/>
      <c r="D217" s="157" t="s">
        <v>149</v>
      </c>
      <c r="E217" s="33"/>
      <c r="F217" s="158" t="s">
        <v>352</v>
      </c>
      <c r="G217" s="33"/>
      <c r="H217" s="33"/>
      <c r="I217" s="159"/>
      <c r="J217" s="33"/>
      <c r="K217" s="33"/>
      <c r="L217" s="34"/>
      <c r="M217" s="160"/>
      <c r="N217" s="161"/>
      <c r="O217" s="54"/>
      <c r="P217" s="54"/>
      <c r="Q217" s="54"/>
      <c r="R217" s="54"/>
      <c r="S217" s="54"/>
      <c r="T217" s="55"/>
      <c r="U217" s="33"/>
      <c r="V217" s="33"/>
      <c r="W217" s="33"/>
      <c r="X217" s="33"/>
      <c r="Y217" s="33"/>
      <c r="Z217" s="33"/>
      <c r="AA217" s="33"/>
      <c r="AB217" s="33"/>
      <c r="AC217" s="33"/>
      <c r="AD217" s="33"/>
      <c r="AE217" s="33"/>
      <c r="AT217" s="18" t="s">
        <v>149</v>
      </c>
      <c r="AU217" s="18" t="s">
        <v>87</v>
      </c>
    </row>
    <row r="218" spans="1:65" s="2" customFormat="1" ht="21.75" customHeight="1">
      <c r="A218" s="33"/>
      <c r="B218" s="143"/>
      <c r="C218" s="144" t="s">
        <v>358</v>
      </c>
      <c r="D218" s="144" t="s">
        <v>142</v>
      </c>
      <c r="E218" s="145" t="s">
        <v>359</v>
      </c>
      <c r="F218" s="146" t="s">
        <v>360</v>
      </c>
      <c r="G218" s="147" t="s">
        <v>145</v>
      </c>
      <c r="H218" s="148">
        <v>60.755000000000003</v>
      </c>
      <c r="I218" s="149"/>
      <c r="J218" s="150">
        <f>ROUND(I218*H218,2)</f>
        <v>0</v>
      </c>
      <c r="K218" s="146" t="s">
        <v>146</v>
      </c>
      <c r="L218" s="34"/>
      <c r="M218" s="151" t="s">
        <v>3</v>
      </c>
      <c r="N218" s="152" t="s">
        <v>48</v>
      </c>
      <c r="O218" s="54"/>
      <c r="P218" s="153">
        <f>O218*H218</f>
        <v>0</v>
      </c>
      <c r="Q218" s="153">
        <v>1.82E-3</v>
      </c>
      <c r="R218" s="153">
        <f>Q218*H218</f>
        <v>0.11057410000000001</v>
      </c>
      <c r="S218" s="153">
        <v>0</v>
      </c>
      <c r="T218" s="154">
        <f>S218*H218</f>
        <v>0</v>
      </c>
      <c r="U218" s="33"/>
      <c r="V218" s="33"/>
      <c r="W218" s="33"/>
      <c r="X218" s="33"/>
      <c r="Y218" s="33"/>
      <c r="Z218" s="33"/>
      <c r="AA218" s="33"/>
      <c r="AB218" s="33"/>
      <c r="AC218" s="33"/>
      <c r="AD218" s="33"/>
      <c r="AE218" s="33"/>
      <c r="AR218" s="155" t="s">
        <v>147</v>
      </c>
      <c r="AT218" s="155" t="s">
        <v>142</v>
      </c>
      <c r="AU218" s="155" t="s">
        <v>87</v>
      </c>
      <c r="AY218" s="18" t="s">
        <v>140</v>
      </c>
      <c r="BE218" s="156">
        <f>IF(N218="základní",J218,0)</f>
        <v>0</v>
      </c>
      <c r="BF218" s="156">
        <f>IF(N218="snížená",J218,0)</f>
        <v>0</v>
      </c>
      <c r="BG218" s="156">
        <f>IF(N218="zákl. přenesená",J218,0)</f>
        <v>0</v>
      </c>
      <c r="BH218" s="156">
        <f>IF(N218="sníž. přenesená",J218,0)</f>
        <v>0</v>
      </c>
      <c r="BI218" s="156">
        <f>IF(N218="nulová",J218,0)</f>
        <v>0</v>
      </c>
      <c r="BJ218" s="18" t="s">
        <v>84</v>
      </c>
      <c r="BK218" s="156">
        <f>ROUND(I218*H218,2)</f>
        <v>0</v>
      </c>
      <c r="BL218" s="18" t="s">
        <v>147</v>
      </c>
      <c r="BM218" s="155" t="s">
        <v>361</v>
      </c>
    </row>
    <row r="219" spans="1:65" s="2" customFormat="1" ht="214.5">
      <c r="A219" s="33"/>
      <c r="B219" s="34"/>
      <c r="C219" s="33"/>
      <c r="D219" s="157" t="s">
        <v>149</v>
      </c>
      <c r="E219" s="33"/>
      <c r="F219" s="158" t="s">
        <v>362</v>
      </c>
      <c r="G219" s="33"/>
      <c r="H219" s="33"/>
      <c r="I219" s="159"/>
      <c r="J219" s="33"/>
      <c r="K219" s="33"/>
      <c r="L219" s="34"/>
      <c r="M219" s="160"/>
      <c r="N219" s="161"/>
      <c r="O219" s="54"/>
      <c r="P219" s="54"/>
      <c r="Q219" s="54"/>
      <c r="R219" s="54"/>
      <c r="S219" s="54"/>
      <c r="T219" s="55"/>
      <c r="U219" s="33"/>
      <c r="V219" s="33"/>
      <c r="W219" s="33"/>
      <c r="X219" s="33"/>
      <c r="Y219" s="33"/>
      <c r="Z219" s="33"/>
      <c r="AA219" s="33"/>
      <c r="AB219" s="33"/>
      <c r="AC219" s="33"/>
      <c r="AD219" s="33"/>
      <c r="AE219" s="33"/>
      <c r="AT219" s="18" t="s">
        <v>149</v>
      </c>
      <c r="AU219" s="18" t="s">
        <v>87</v>
      </c>
    </row>
    <row r="220" spans="1:65" s="15" customFormat="1" ht="11.25">
      <c r="B220" s="178"/>
      <c r="D220" s="157" t="s">
        <v>151</v>
      </c>
      <c r="E220" s="179" t="s">
        <v>3</v>
      </c>
      <c r="F220" s="180" t="s">
        <v>328</v>
      </c>
      <c r="H220" s="179" t="s">
        <v>3</v>
      </c>
      <c r="I220" s="181"/>
      <c r="L220" s="178"/>
      <c r="M220" s="182"/>
      <c r="N220" s="183"/>
      <c r="O220" s="183"/>
      <c r="P220" s="183"/>
      <c r="Q220" s="183"/>
      <c r="R220" s="183"/>
      <c r="S220" s="183"/>
      <c r="T220" s="184"/>
      <c r="AT220" s="179" t="s">
        <v>151</v>
      </c>
      <c r="AU220" s="179" t="s">
        <v>87</v>
      </c>
      <c r="AV220" s="15" t="s">
        <v>84</v>
      </c>
      <c r="AW220" s="15" t="s">
        <v>37</v>
      </c>
      <c r="AX220" s="15" t="s">
        <v>77</v>
      </c>
      <c r="AY220" s="179" t="s">
        <v>140</v>
      </c>
    </row>
    <row r="221" spans="1:65" s="13" customFormat="1" ht="11.25">
      <c r="B221" s="162"/>
      <c r="D221" s="157" t="s">
        <v>151</v>
      </c>
      <c r="E221" s="163" t="s">
        <v>3</v>
      </c>
      <c r="F221" s="164" t="s">
        <v>363</v>
      </c>
      <c r="H221" s="165">
        <v>30.385999999999999</v>
      </c>
      <c r="I221" s="166"/>
      <c r="L221" s="162"/>
      <c r="M221" s="167"/>
      <c r="N221" s="168"/>
      <c r="O221" s="168"/>
      <c r="P221" s="168"/>
      <c r="Q221" s="168"/>
      <c r="R221" s="168"/>
      <c r="S221" s="168"/>
      <c r="T221" s="169"/>
      <c r="AT221" s="163" t="s">
        <v>151</v>
      </c>
      <c r="AU221" s="163" t="s">
        <v>87</v>
      </c>
      <c r="AV221" s="13" t="s">
        <v>87</v>
      </c>
      <c r="AW221" s="13" t="s">
        <v>37</v>
      </c>
      <c r="AX221" s="13" t="s">
        <v>77</v>
      </c>
      <c r="AY221" s="163" t="s">
        <v>140</v>
      </c>
    </row>
    <row r="222" spans="1:65" s="13" customFormat="1" ht="11.25">
      <c r="B222" s="162"/>
      <c r="D222" s="157" t="s">
        <v>151</v>
      </c>
      <c r="E222" s="163" t="s">
        <v>3</v>
      </c>
      <c r="F222" s="164" t="s">
        <v>364</v>
      </c>
      <c r="H222" s="165">
        <v>30.369</v>
      </c>
      <c r="I222" s="166"/>
      <c r="L222" s="162"/>
      <c r="M222" s="167"/>
      <c r="N222" s="168"/>
      <c r="O222" s="168"/>
      <c r="P222" s="168"/>
      <c r="Q222" s="168"/>
      <c r="R222" s="168"/>
      <c r="S222" s="168"/>
      <c r="T222" s="169"/>
      <c r="AT222" s="163" t="s">
        <v>151</v>
      </c>
      <c r="AU222" s="163" t="s">
        <v>87</v>
      </c>
      <c r="AV222" s="13" t="s">
        <v>87</v>
      </c>
      <c r="AW222" s="13" t="s">
        <v>37</v>
      </c>
      <c r="AX222" s="13" t="s">
        <v>77</v>
      </c>
      <c r="AY222" s="163" t="s">
        <v>140</v>
      </c>
    </row>
    <row r="223" spans="1:65" s="14" customFormat="1" ht="11.25">
      <c r="B223" s="170"/>
      <c r="D223" s="157" t="s">
        <v>151</v>
      </c>
      <c r="E223" s="171" t="s">
        <v>3</v>
      </c>
      <c r="F223" s="172" t="s">
        <v>167</v>
      </c>
      <c r="H223" s="173">
        <v>60.755000000000003</v>
      </c>
      <c r="I223" s="174"/>
      <c r="L223" s="170"/>
      <c r="M223" s="175"/>
      <c r="N223" s="176"/>
      <c r="O223" s="176"/>
      <c r="P223" s="176"/>
      <c r="Q223" s="176"/>
      <c r="R223" s="176"/>
      <c r="S223" s="176"/>
      <c r="T223" s="177"/>
      <c r="AT223" s="171" t="s">
        <v>151</v>
      </c>
      <c r="AU223" s="171" t="s">
        <v>87</v>
      </c>
      <c r="AV223" s="14" t="s">
        <v>147</v>
      </c>
      <c r="AW223" s="14" t="s">
        <v>37</v>
      </c>
      <c r="AX223" s="14" t="s">
        <v>84</v>
      </c>
      <c r="AY223" s="171" t="s">
        <v>140</v>
      </c>
    </row>
    <row r="224" spans="1:65" s="2" customFormat="1" ht="16.5" customHeight="1">
      <c r="A224" s="33"/>
      <c r="B224" s="143"/>
      <c r="C224" s="144" t="s">
        <v>365</v>
      </c>
      <c r="D224" s="144" t="s">
        <v>142</v>
      </c>
      <c r="E224" s="145" t="s">
        <v>366</v>
      </c>
      <c r="F224" s="146" t="s">
        <v>367</v>
      </c>
      <c r="G224" s="147" t="s">
        <v>145</v>
      </c>
      <c r="H224" s="148">
        <v>60.755000000000003</v>
      </c>
      <c r="I224" s="149"/>
      <c r="J224" s="150">
        <f>ROUND(I224*H224,2)</f>
        <v>0</v>
      </c>
      <c r="K224" s="146" t="s">
        <v>146</v>
      </c>
      <c r="L224" s="34"/>
      <c r="M224" s="151" t="s">
        <v>3</v>
      </c>
      <c r="N224" s="152" t="s">
        <v>48</v>
      </c>
      <c r="O224" s="54"/>
      <c r="P224" s="153">
        <f>O224*H224</f>
        <v>0</v>
      </c>
      <c r="Q224" s="153">
        <v>4.0000000000000003E-5</v>
      </c>
      <c r="R224" s="153">
        <f>Q224*H224</f>
        <v>2.4302000000000004E-3</v>
      </c>
      <c r="S224" s="153">
        <v>0</v>
      </c>
      <c r="T224" s="154">
        <f>S224*H224</f>
        <v>0</v>
      </c>
      <c r="U224" s="33"/>
      <c r="V224" s="33"/>
      <c r="W224" s="33"/>
      <c r="X224" s="33"/>
      <c r="Y224" s="33"/>
      <c r="Z224" s="33"/>
      <c r="AA224" s="33"/>
      <c r="AB224" s="33"/>
      <c r="AC224" s="33"/>
      <c r="AD224" s="33"/>
      <c r="AE224" s="33"/>
      <c r="AR224" s="155" t="s">
        <v>147</v>
      </c>
      <c r="AT224" s="155" t="s">
        <v>142</v>
      </c>
      <c r="AU224" s="155" t="s">
        <v>87</v>
      </c>
      <c r="AY224" s="18" t="s">
        <v>140</v>
      </c>
      <c r="BE224" s="156">
        <f>IF(N224="základní",J224,0)</f>
        <v>0</v>
      </c>
      <c r="BF224" s="156">
        <f>IF(N224="snížená",J224,0)</f>
        <v>0</v>
      </c>
      <c r="BG224" s="156">
        <f>IF(N224="zákl. přenesená",J224,0)</f>
        <v>0</v>
      </c>
      <c r="BH224" s="156">
        <f>IF(N224="sníž. přenesená",J224,0)</f>
        <v>0</v>
      </c>
      <c r="BI224" s="156">
        <f>IF(N224="nulová",J224,0)</f>
        <v>0</v>
      </c>
      <c r="BJ224" s="18" t="s">
        <v>84</v>
      </c>
      <c r="BK224" s="156">
        <f>ROUND(I224*H224,2)</f>
        <v>0</v>
      </c>
      <c r="BL224" s="18" t="s">
        <v>147</v>
      </c>
      <c r="BM224" s="155" t="s">
        <v>368</v>
      </c>
    </row>
    <row r="225" spans="1:65" s="2" customFormat="1" ht="214.5">
      <c r="A225" s="33"/>
      <c r="B225" s="34"/>
      <c r="C225" s="33"/>
      <c r="D225" s="157" t="s">
        <v>149</v>
      </c>
      <c r="E225" s="33"/>
      <c r="F225" s="158" t="s">
        <v>362</v>
      </c>
      <c r="G225" s="33"/>
      <c r="H225" s="33"/>
      <c r="I225" s="159"/>
      <c r="J225" s="33"/>
      <c r="K225" s="33"/>
      <c r="L225" s="34"/>
      <c r="M225" s="160"/>
      <c r="N225" s="161"/>
      <c r="O225" s="54"/>
      <c r="P225" s="54"/>
      <c r="Q225" s="54"/>
      <c r="R225" s="54"/>
      <c r="S225" s="54"/>
      <c r="T225" s="55"/>
      <c r="U225" s="33"/>
      <c r="V225" s="33"/>
      <c r="W225" s="33"/>
      <c r="X225" s="33"/>
      <c r="Y225" s="33"/>
      <c r="Z225" s="33"/>
      <c r="AA225" s="33"/>
      <c r="AB225" s="33"/>
      <c r="AC225" s="33"/>
      <c r="AD225" s="33"/>
      <c r="AE225" s="33"/>
      <c r="AT225" s="18" t="s">
        <v>149</v>
      </c>
      <c r="AU225" s="18" t="s">
        <v>87</v>
      </c>
    </row>
    <row r="226" spans="1:65" s="2" customFormat="1" ht="16.5" customHeight="1">
      <c r="A226" s="33"/>
      <c r="B226" s="143"/>
      <c r="C226" s="144" t="s">
        <v>369</v>
      </c>
      <c r="D226" s="144" t="s">
        <v>142</v>
      </c>
      <c r="E226" s="145" t="s">
        <v>370</v>
      </c>
      <c r="F226" s="146" t="s">
        <v>371</v>
      </c>
      <c r="G226" s="147" t="s">
        <v>145</v>
      </c>
      <c r="H226" s="148">
        <v>64.849000000000004</v>
      </c>
      <c r="I226" s="149"/>
      <c r="J226" s="150">
        <f>ROUND(I226*H226,2)</f>
        <v>0</v>
      </c>
      <c r="K226" s="146" t="s">
        <v>146</v>
      </c>
      <c r="L226" s="34"/>
      <c r="M226" s="151" t="s">
        <v>3</v>
      </c>
      <c r="N226" s="152" t="s">
        <v>48</v>
      </c>
      <c r="O226" s="54"/>
      <c r="P226" s="153">
        <f>O226*H226</f>
        <v>0</v>
      </c>
      <c r="Q226" s="153">
        <v>1.32E-3</v>
      </c>
      <c r="R226" s="153">
        <f>Q226*H226</f>
        <v>8.5600679999999998E-2</v>
      </c>
      <c r="S226" s="153">
        <v>0</v>
      </c>
      <c r="T226" s="154">
        <f>S226*H226</f>
        <v>0</v>
      </c>
      <c r="U226" s="33"/>
      <c r="V226" s="33"/>
      <c r="W226" s="33"/>
      <c r="X226" s="33"/>
      <c r="Y226" s="33"/>
      <c r="Z226" s="33"/>
      <c r="AA226" s="33"/>
      <c r="AB226" s="33"/>
      <c r="AC226" s="33"/>
      <c r="AD226" s="33"/>
      <c r="AE226" s="33"/>
      <c r="AR226" s="155" t="s">
        <v>147</v>
      </c>
      <c r="AT226" s="155" t="s">
        <v>142</v>
      </c>
      <c r="AU226" s="155" t="s">
        <v>87</v>
      </c>
      <c r="AY226" s="18" t="s">
        <v>140</v>
      </c>
      <c r="BE226" s="156">
        <f>IF(N226="základní",J226,0)</f>
        <v>0</v>
      </c>
      <c r="BF226" s="156">
        <f>IF(N226="snížená",J226,0)</f>
        <v>0</v>
      </c>
      <c r="BG226" s="156">
        <f>IF(N226="zákl. přenesená",J226,0)</f>
        <v>0</v>
      </c>
      <c r="BH226" s="156">
        <f>IF(N226="sníž. přenesená",J226,0)</f>
        <v>0</v>
      </c>
      <c r="BI226" s="156">
        <f>IF(N226="nulová",J226,0)</f>
        <v>0</v>
      </c>
      <c r="BJ226" s="18" t="s">
        <v>84</v>
      </c>
      <c r="BK226" s="156">
        <f>ROUND(I226*H226,2)</f>
        <v>0</v>
      </c>
      <c r="BL226" s="18" t="s">
        <v>147</v>
      </c>
      <c r="BM226" s="155" t="s">
        <v>372</v>
      </c>
    </row>
    <row r="227" spans="1:65" s="2" customFormat="1" ht="195">
      <c r="A227" s="33"/>
      <c r="B227" s="34"/>
      <c r="C227" s="33"/>
      <c r="D227" s="157" t="s">
        <v>149</v>
      </c>
      <c r="E227" s="33"/>
      <c r="F227" s="158" t="s">
        <v>373</v>
      </c>
      <c r="G227" s="33"/>
      <c r="H227" s="33"/>
      <c r="I227" s="159"/>
      <c r="J227" s="33"/>
      <c r="K227" s="33"/>
      <c r="L227" s="34"/>
      <c r="M227" s="160"/>
      <c r="N227" s="161"/>
      <c r="O227" s="54"/>
      <c r="P227" s="54"/>
      <c r="Q227" s="54"/>
      <c r="R227" s="54"/>
      <c r="S227" s="54"/>
      <c r="T227" s="55"/>
      <c r="U227" s="33"/>
      <c r="V227" s="33"/>
      <c r="W227" s="33"/>
      <c r="X227" s="33"/>
      <c r="Y227" s="33"/>
      <c r="Z227" s="33"/>
      <c r="AA227" s="33"/>
      <c r="AB227" s="33"/>
      <c r="AC227" s="33"/>
      <c r="AD227" s="33"/>
      <c r="AE227" s="33"/>
      <c r="AT227" s="18" t="s">
        <v>149</v>
      </c>
      <c r="AU227" s="18" t="s">
        <v>87</v>
      </c>
    </row>
    <row r="228" spans="1:65" s="15" customFormat="1" ht="11.25">
      <c r="B228" s="178"/>
      <c r="D228" s="157" t="s">
        <v>151</v>
      </c>
      <c r="E228" s="179" t="s">
        <v>3</v>
      </c>
      <c r="F228" s="180" t="s">
        <v>340</v>
      </c>
      <c r="H228" s="179" t="s">
        <v>3</v>
      </c>
      <c r="I228" s="181"/>
      <c r="L228" s="178"/>
      <c r="M228" s="182"/>
      <c r="N228" s="183"/>
      <c r="O228" s="183"/>
      <c r="P228" s="183"/>
      <c r="Q228" s="183"/>
      <c r="R228" s="183"/>
      <c r="S228" s="183"/>
      <c r="T228" s="184"/>
      <c r="AT228" s="179" t="s">
        <v>151</v>
      </c>
      <c r="AU228" s="179" t="s">
        <v>87</v>
      </c>
      <c r="AV228" s="15" t="s">
        <v>84</v>
      </c>
      <c r="AW228" s="15" t="s">
        <v>37</v>
      </c>
      <c r="AX228" s="15" t="s">
        <v>77</v>
      </c>
      <c r="AY228" s="179" t="s">
        <v>140</v>
      </c>
    </row>
    <row r="229" spans="1:65" s="13" customFormat="1" ht="11.25">
      <c r="B229" s="162"/>
      <c r="D229" s="157" t="s">
        <v>151</v>
      </c>
      <c r="E229" s="163" t="s">
        <v>3</v>
      </c>
      <c r="F229" s="164" t="s">
        <v>374</v>
      </c>
      <c r="H229" s="165">
        <v>27.242999999999999</v>
      </c>
      <c r="I229" s="166"/>
      <c r="L229" s="162"/>
      <c r="M229" s="167"/>
      <c r="N229" s="168"/>
      <c r="O229" s="168"/>
      <c r="P229" s="168"/>
      <c r="Q229" s="168"/>
      <c r="R229" s="168"/>
      <c r="S229" s="168"/>
      <c r="T229" s="169"/>
      <c r="AT229" s="163" t="s">
        <v>151</v>
      </c>
      <c r="AU229" s="163" t="s">
        <v>87</v>
      </c>
      <c r="AV229" s="13" t="s">
        <v>87</v>
      </c>
      <c r="AW229" s="13" t="s">
        <v>37</v>
      </c>
      <c r="AX229" s="13" t="s">
        <v>77</v>
      </c>
      <c r="AY229" s="163" t="s">
        <v>140</v>
      </c>
    </row>
    <row r="230" spans="1:65" s="13" customFormat="1" ht="11.25">
      <c r="B230" s="162"/>
      <c r="D230" s="157" t="s">
        <v>151</v>
      </c>
      <c r="E230" s="163" t="s">
        <v>3</v>
      </c>
      <c r="F230" s="164" t="s">
        <v>375</v>
      </c>
      <c r="H230" s="165">
        <v>26.934000000000001</v>
      </c>
      <c r="I230" s="166"/>
      <c r="L230" s="162"/>
      <c r="M230" s="167"/>
      <c r="N230" s="168"/>
      <c r="O230" s="168"/>
      <c r="P230" s="168"/>
      <c r="Q230" s="168"/>
      <c r="R230" s="168"/>
      <c r="S230" s="168"/>
      <c r="T230" s="169"/>
      <c r="AT230" s="163" t="s">
        <v>151</v>
      </c>
      <c r="AU230" s="163" t="s">
        <v>87</v>
      </c>
      <c r="AV230" s="13" t="s">
        <v>87</v>
      </c>
      <c r="AW230" s="13" t="s">
        <v>37</v>
      </c>
      <c r="AX230" s="13" t="s">
        <v>77</v>
      </c>
      <c r="AY230" s="163" t="s">
        <v>140</v>
      </c>
    </row>
    <row r="231" spans="1:65" s="13" customFormat="1" ht="11.25">
      <c r="B231" s="162"/>
      <c r="D231" s="157" t="s">
        <v>151</v>
      </c>
      <c r="E231" s="163" t="s">
        <v>3</v>
      </c>
      <c r="F231" s="164" t="s">
        <v>376</v>
      </c>
      <c r="H231" s="165">
        <v>10.672000000000001</v>
      </c>
      <c r="I231" s="166"/>
      <c r="L231" s="162"/>
      <c r="M231" s="167"/>
      <c r="N231" s="168"/>
      <c r="O231" s="168"/>
      <c r="P231" s="168"/>
      <c r="Q231" s="168"/>
      <c r="R231" s="168"/>
      <c r="S231" s="168"/>
      <c r="T231" s="169"/>
      <c r="AT231" s="163" t="s">
        <v>151</v>
      </c>
      <c r="AU231" s="163" t="s">
        <v>87</v>
      </c>
      <c r="AV231" s="13" t="s">
        <v>87</v>
      </c>
      <c r="AW231" s="13" t="s">
        <v>37</v>
      </c>
      <c r="AX231" s="13" t="s">
        <v>77</v>
      </c>
      <c r="AY231" s="163" t="s">
        <v>140</v>
      </c>
    </row>
    <row r="232" spans="1:65" s="14" customFormat="1" ht="11.25">
      <c r="B232" s="170"/>
      <c r="D232" s="157" t="s">
        <v>151</v>
      </c>
      <c r="E232" s="171" t="s">
        <v>3</v>
      </c>
      <c r="F232" s="172" t="s">
        <v>167</v>
      </c>
      <c r="H232" s="173">
        <v>64.849000000000004</v>
      </c>
      <c r="I232" s="174"/>
      <c r="L232" s="170"/>
      <c r="M232" s="175"/>
      <c r="N232" s="176"/>
      <c r="O232" s="176"/>
      <c r="P232" s="176"/>
      <c r="Q232" s="176"/>
      <c r="R232" s="176"/>
      <c r="S232" s="176"/>
      <c r="T232" s="177"/>
      <c r="AT232" s="171" t="s">
        <v>151</v>
      </c>
      <c r="AU232" s="171" t="s">
        <v>87</v>
      </c>
      <c r="AV232" s="14" t="s">
        <v>147</v>
      </c>
      <c r="AW232" s="14" t="s">
        <v>37</v>
      </c>
      <c r="AX232" s="14" t="s">
        <v>84</v>
      </c>
      <c r="AY232" s="171" t="s">
        <v>140</v>
      </c>
    </row>
    <row r="233" spans="1:65" s="2" customFormat="1" ht="16.5" customHeight="1">
      <c r="A233" s="33"/>
      <c r="B233" s="143"/>
      <c r="C233" s="144" t="s">
        <v>377</v>
      </c>
      <c r="D233" s="144" t="s">
        <v>142</v>
      </c>
      <c r="E233" s="145" t="s">
        <v>378</v>
      </c>
      <c r="F233" s="146" t="s">
        <v>379</v>
      </c>
      <c r="G233" s="147" t="s">
        <v>145</v>
      </c>
      <c r="H233" s="148">
        <v>64.849000000000004</v>
      </c>
      <c r="I233" s="149"/>
      <c r="J233" s="150">
        <f>ROUND(I233*H233,2)</f>
        <v>0</v>
      </c>
      <c r="K233" s="146" t="s">
        <v>146</v>
      </c>
      <c r="L233" s="34"/>
      <c r="M233" s="151" t="s">
        <v>3</v>
      </c>
      <c r="N233" s="152" t="s">
        <v>48</v>
      </c>
      <c r="O233" s="54"/>
      <c r="P233" s="153">
        <f>O233*H233</f>
        <v>0</v>
      </c>
      <c r="Q233" s="153">
        <v>4.0000000000000003E-5</v>
      </c>
      <c r="R233" s="153">
        <f>Q233*H233</f>
        <v>2.5939600000000002E-3</v>
      </c>
      <c r="S233" s="153">
        <v>0</v>
      </c>
      <c r="T233" s="154">
        <f>S233*H233</f>
        <v>0</v>
      </c>
      <c r="U233" s="33"/>
      <c r="V233" s="33"/>
      <c r="W233" s="33"/>
      <c r="X233" s="33"/>
      <c r="Y233" s="33"/>
      <c r="Z233" s="33"/>
      <c r="AA233" s="33"/>
      <c r="AB233" s="33"/>
      <c r="AC233" s="33"/>
      <c r="AD233" s="33"/>
      <c r="AE233" s="33"/>
      <c r="AR233" s="155" t="s">
        <v>147</v>
      </c>
      <c r="AT233" s="155" t="s">
        <v>142</v>
      </c>
      <c r="AU233" s="155" t="s">
        <v>87</v>
      </c>
      <c r="AY233" s="18" t="s">
        <v>140</v>
      </c>
      <c r="BE233" s="156">
        <f>IF(N233="základní",J233,0)</f>
        <v>0</v>
      </c>
      <c r="BF233" s="156">
        <f>IF(N233="snížená",J233,0)</f>
        <v>0</v>
      </c>
      <c r="BG233" s="156">
        <f>IF(N233="zákl. přenesená",J233,0)</f>
        <v>0</v>
      </c>
      <c r="BH233" s="156">
        <f>IF(N233="sníž. přenesená",J233,0)</f>
        <v>0</v>
      </c>
      <c r="BI233" s="156">
        <f>IF(N233="nulová",J233,0)</f>
        <v>0</v>
      </c>
      <c r="BJ233" s="18" t="s">
        <v>84</v>
      </c>
      <c r="BK233" s="156">
        <f>ROUND(I233*H233,2)</f>
        <v>0</v>
      </c>
      <c r="BL233" s="18" t="s">
        <v>147</v>
      </c>
      <c r="BM233" s="155" t="s">
        <v>380</v>
      </c>
    </row>
    <row r="234" spans="1:65" s="2" customFormat="1" ht="195">
      <c r="A234" s="33"/>
      <c r="B234" s="34"/>
      <c r="C234" s="33"/>
      <c r="D234" s="157" t="s">
        <v>149</v>
      </c>
      <c r="E234" s="33"/>
      <c r="F234" s="158" t="s">
        <v>373</v>
      </c>
      <c r="G234" s="33"/>
      <c r="H234" s="33"/>
      <c r="I234" s="159"/>
      <c r="J234" s="33"/>
      <c r="K234" s="33"/>
      <c r="L234" s="34"/>
      <c r="M234" s="160"/>
      <c r="N234" s="161"/>
      <c r="O234" s="54"/>
      <c r="P234" s="54"/>
      <c r="Q234" s="54"/>
      <c r="R234" s="54"/>
      <c r="S234" s="54"/>
      <c r="T234" s="55"/>
      <c r="U234" s="33"/>
      <c r="V234" s="33"/>
      <c r="W234" s="33"/>
      <c r="X234" s="33"/>
      <c r="Y234" s="33"/>
      <c r="Z234" s="33"/>
      <c r="AA234" s="33"/>
      <c r="AB234" s="33"/>
      <c r="AC234" s="33"/>
      <c r="AD234" s="33"/>
      <c r="AE234" s="33"/>
      <c r="AT234" s="18" t="s">
        <v>149</v>
      </c>
      <c r="AU234" s="18" t="s">
        <v>87</v>
      </c>
    </row>
    <row r="235" spans="1:65" s="2" customFormat="1" ht="21.75" customHeight="1">
      <c r="A235" s="33"/>
      <c r="B235" s="143"/>
      <c r="C235" s="144" t="s">
        <v>381</v>
      </c>
      <c r="D235" s="144" t="s">
        <v>142</v>
      </c>
      <c r="E235" s="145" t="s">
        <v>382</v>
      </c>
      <c r="F235" s="146" t="s">
        <v>383</v>
      </c>
      <c r="G235" s="147" t="s">
        <v>145</v>
      </c>
      <c r="H235" s="148">
        <v>63.71</v>
      </c>
      <c r="I235" s="149"/>
      <c r="J235" s="150">
        <f>ROUND(I235*H235,2)</f>
        <v>0</v>
      </c>
      <c r="K235" s="146" t="s">
        <v>146</v>
      </c>
      <c r="L235" s="34"/>
      <c r="M235" s="151" t="s">
        <v>3</v>
      </c>
      <c r="N235" s="152" t="s">
        <v>48</v>
      </c>
      <c r="O235" s="54"/>
      <c r="P235" s="153">
        <f>O235*H235</f>
        <v>0</v>
      </c>
      <c r="Q235" s="153">
        <v>2.2799999999999999E-3</v>
      </c>
      <c r="R235" s="153">
        <f>Q235*H235</f>
        <v>0.14525879999999999</v>
      </c>
      <c r="S235" s="153">
        <v>0</v>
      </c>
      <c r="T235" s="154">
        <f>S235*H235</f>
        <v>0</v>
      </c>
      <c r="U235" s="33"/>
      <c r="V235" s="33"/>
      <c r="W235" s="33"/>
      <c r="X235" s="33"/>
      <c r="Y235" s="33"/>
      <c r="Z235" s="33"/>
      <c r="AA235" s="33"/>
      <c r="AB235" s="33"/>
      <c r="AC235" s="33"/>
      <c r="AD235" s="33"/>
      <c r="AE235" s="33"/>
      <c r="AR235" s="155" t="s">
        <v>147</v>
      </c>
      <c r="AT235" s="155" t="s">
        <v>142</v>
      </c>
      <c r="AU235" s="155" t="s">
        <v>87</v>
      </c>
      <c r="AY235" s="18" t="s">
        <v>140</v>
      </c>
      <c r="BE235" s="156">
        <f>IF(N235="základní",J235,0)</f>
        <v>0</v>
      </c>
      <c r="BF235" s="156">
        <f>IF(N235="snížená",J235,0)</f>
        <v>0</v>
      </c>
      <c r="BG235" s="156">
        <f>IF(N235="zákl. přenesená",J235,0)</f>
        <v>0</v>
      </c>
      <c r="BH235" s="156">
        <f>IF(N235="sníž. přenesená",J235,0)</f>
        <v>0</v>
      </c>
      <c r="BI235" s="156">
        <f>IF(N235="nulová",J235,0)</f>
        <v>0</v>
      </c>
      <c r="BJ235" s="18" t="s">
        <v>84</v>
      </c>
      <c r="BK235" s="156">
        <f>ROUND(I235*H235,2)</f>
        <v>0</v>
      </c>
      <c r="BL235" s="18" t="s">
        <v>147</v>
      </c>
      <c r="BM235" s="155" t="s">
        <v>384</v>
      </c>
    </row>
    <row r="236" spans="1:65" s="2" customFormat="1" ht="214.5">
      <c r="A236" s="33"/>
      <c r="B236" s="34"/>
      <c r="C236" s="33"/>
      <c r="D236" s="157" t="s">
        <v>149</v>
      </c>
      <c r="E236" s="33"/>
      <c r="F236" s="158" t="s">
        <v>385</v>
      </c>
      <c r="G236" s="33"/>
      <c r="H236" s="33"/>
      <c r="I236" s="159"/>
      <c r="J236" s="33"/>
      <c r="K236" s="33"/>
      <c r="L236" s="34"/>
      <c r="M236" s="160"/>
      <c r="N236" s="161"/>
      <c r="O236" s="54"/>
      <c r="P236" s="54"/>
      <c r="Q236" s="54"/>
      <c r="R236" s="54"/>
      <c r="S236" s="54"/>
      <c r="T236" s="55"/>
      <c r="U236" s="33"/>
      <c r="V236" s="33"/>
      <c r="W236" s="33"/>
      <c r="X236" s="33"/>
      <c r="Y236" s="33"/>
      <c r="Z236" s="33"/>
      <c r="AA236" s="33"/>
      <c r="AB236" s="33"/>
      <c r="AC236" s="33"/>
      <c r="AD236" s="33"/>
      <c r="AE236" s="33"/>
      <c r="AT236" s="18" t="s">
        <v>149</v>
      </c>
      <c r="AU236" s="18" t="s">
        <v>87</v>
      </c>
    </row>
    <row r="237" spans="1:65" s="13" customFormat="1" ht="11.25">
      <c r="B237" s="162"/>
      <c r="D237" s="157" t="s">
        <v>151</v>
      </c>
      <c r="E237" s="163" t="s">
        <v>3</v>
      </c>
      <c r="F237" s="164" t="s">
        <v>386</v>
      </c>
      <c r="H237" s="165">
        <v>63.71</v>
      </c>
      <c r="I237" s="166"/>
      <c r="L237" s="162"/>
      <c r="M237" s="167"/>
      <c r="N237" s="168"/>
      <c r="O237" s="168"/>
      <c r="P237" s="168"/>
      <c r="Q237" s="168"/>
      <c r="R237" s="168"/>
      <c r="S237" s="168"/>
      <c r="T237" s="169"/>
      <c r="AT237" s="163" t="s">
        <v>151</v>
      </c>
      <c r="AU237" s="163" t="s">
        <v>87</v>
      </c>
      <c r="AV237" s="13" t="s">
        <v>87</v>
      </c>
      <c r="AW237" s="13" t="s">
        <v>37</v>
      </c>
      <c r="AX237" s="13" t="s">
        <v>84</v>
      </c>
      <c r="AY237" s="163" t="s">
        <v>140</v>
      </c>
    </row>
    <row r="238" spans="1:65" s="2" customFormat="1" ht="21.75" customHeight="1">
      <c r="A238" s="33"/>
      <c r="B238" s="143"/>
      <c r="C238" s="144" t="s">
        <v>387</v>
      </c>
      <c r="D238" s="144" t="s">
        <v>142</v>
      </c>
      <c r="E238" s="145" t="s">
        <v>388</v>
      </c>
      <c r="F238" s="146" t="s">
        <v>389</v>
      </c>
      <c r="G238" s="147" t="s">
        <v>145</v>
      </c>
      <c r="H238" s="148">
        <v>63.71</v>
      </c>
      <c r="I238" s="149"/>
      <c r="J238" s="150">
        <f>ROUND(I238*H238,2)</f>
        <v>0</v>
      </c>
      <c r="K238" s="146" t="s">
        <v>146</v>
      </c>
      <c r="L238" s="34"/>
      <c r="M238" s="151" t="s">
        <v>3</v>
      </c>
      <c r="N238" s="152" t="s">
        <v>48</v>
      </c>
      <c r="O238" s="54"/>
      <c r="P238" s="153">
        <f>O238*H238</f>
        <v>0</v>
      </c>
      <c r="Q238" s="153">
        <v>4.0000000000000003E-5</v>
      </c>
      <c r="R238" s="153">
        <f>Q238*H238</f>
        <v>2.5484000000000001E-3</v>
      </c>
      <c r="S238" s="153">
        <v>0</v>
      </c>
      <c r="T238" s="154">
        <f>S238*H238</f>
        <v>0</v>
      </c>
      <c r="U238" s="33"/>
      <c r="V238" s="33"/>
      <c r="W238" s="33"/>
      <c r="X238" s="33"/>
      <c r="Y238" s="33"/>
      <c r="Z238" s="33"/>
      <c r="AA238" s="33"/>
      <c r="AB238" s="33"/>
      <c r="AC238" s="33"/>
      <c r="AD238" s="33"/>
      <c r="AE238" s="33"/>
      <c r="AR238" s="155" t="s">
        <v>147</v>
      </c>
      <c r="AT238" s="155" t="s">
        <v>142</v>
      </c>
      <c r="AU238" s="155" t="s">
        <v>87</v>
      </c>
      <c r="AY238" s="18" t="s">
        <v>140</v>
      </c>
      <c r="BE238" s="156">
        <f>IF(N238="základní",J238,0)</f>
        <v>0</v>
      </c>
      <c r="BF238" s="156">
        <f>IF(N238="snížená",J238,0)</f>
        <v>0</v>
      </c>
      <c r="BG238" s="156">
        <f>IF(N238="zákl. přenesená",J238,0)</f>
        <v>0</v>
      </c>
      <c r="BH238" s="156">
        <f>IF(N238="sníž. přenesená",J238,0)</f>
        <v>0</v>
      </c>
      <c r="BI238" s="156">
        <f>IF(N238="nulová",J238,0)</f>
        <v>0</v>
      </c>
      <c r="BJ238" s="18" t="s">
        <v>84</v>
      </c>
      <c r="BK238" s="156">
        <f>ROUND(I238*H238,2)</f>
        <v>0</v>
      </c>
      <c r="BL238" s="18" t="s">
        <v>147</v>
      </c>
      <c r="BM238" s="155" t="s">
        <v>390</v>
      </c>
    </row>
    <row r="239" spans="1:65" s="2" customFormat="1" ht="214.5">
      <c r="A239" s="33"/>
      <c r="B239" s="34"/>
      <c r="C239" s="33"/>
      <c r="D239" s="157" t="s">
        <v>149</v>
      </c>
      <c r="E239" s="33"/>
      <c r="F239" s="158" t="s">
        <v>385</v>
      </c>
      <c r="G239" s="33"/>
      <c r="H239" s="33"/>
      <c r="I239" s="159"/>
      <c r="J239" s="33"/>
      <c r="K239" s="33"/>
      <c r="L239" s="34"/>
      <c r="M239" s="160"/>
      <c r="N239" s="161"/>
      <c r="O239" s="54"/>
      <c r="P239" s="54"/>
      <c r="Q239" s="54"/>
      <c r="R239" s="54"/>
      <c r="S239" s="54"/>
      <c r="T239" s="55"/>
      <c r="U239" s="33"/>
      <c r="V239" s="33"/>
      <c r="W239" s="33"/>
      <c r="X239" s="33"/>
      <c r="Y239" s="33"/>
      <c r="Z239" s="33"/>
      <c r="AA239" s="33"/>
      <c r="AB239" s="33"/>
      <c r="AC239" s="33"/>
      <c r="AD239" s="33"/>
      <c r="AE239" s="33"/>
      <c r="AT239" s="18" t="s">
        <v>149</v>
      </c>
      <c r="AU239" s="18" t="s">
        <v>87</v>
      </c>
    </row>
    <row r="240" spans="1:65" s="2" customFormat="1" ht="24">
      <c r="A240" s="33"/>
      <c r="B240" s="143"/>
      <c r="C240" s="144" t="s">
        <v>391</v>
      </c>
      <c r="D240" s="144" t="s">
        <v>142</v>
      </c>
      <c r="E240" s="145" t="s">
        <v>392</v>
      </c>
      <c r="F240" s="146" t="s">
        <v>393</v>
      </c>
      <c r="G240" s="147" t="s">
        <v>197</v>
      </c>
      <c r="H240" s="148">
        <v>1.98</v>
      </c>
      <c r="I240" s="149"/>
      <c r="J240" s="150">
        <f>ROUND(I240*H240,2)</f>
        <v>0</v>
      </c>
      <c r="K240" s="146" t="s">
        <v>146</v>
      </c>
      <c r="L240" s="34"/>
      <c r="M240" s="151" t="s">
        <v>3</v>
      </c>
      <c r="N240" s="152" t="s">
        <v>48</v>
      </c>
      <c r="O240" s="54"/>
      <c r="P240" s="153">
        <f>O240*H240</f>
        <v>0</v>
      </c>
      <c r="Q240" s="153">
        <v>1.0384500000000001</v>
      </c>
      <c r="R240" s="153">
        <f>Q240*H240</f>
        <v>2.0561310000000002</v>
      </c>
      <c r="S240" s="153">
        <v>0</v>
      </c>
      <c r="T240" s="154">
        <f>S240*H240</f>
        <v>0</v>
      </c>
      <c r="U240" s="33"/>
      <c r="V240" s="33"/>
      <c r="W240" s="33"/>
      <c r="X240" s="33"/>
      <c r="Y240" s="33"/>
      <c r="Z240" s="33"/>
      <c r="AA240" s="33"/>
      <c r="AB240" s="33"/>
      <c r="AC240" s="33"/>
      <c r="AD240" s="33"/>
      <c r="AE240" s="33"/>
      <c r="AR240" s="155" t="s">
        <v>147</v>
      </c>
      <c r="AT240" s="155" t="s">
        <v>142</v>
      </c>
      <c r="AU240" s="155" t="s">
        <v>87</v>
      </c>
      <c r="AY240" s="18" t="s">
        <v>140</v>
      </c>
      <c r="BE240" s="156">
        <f>IF(N240="základní",J240,0)</f>
        <v>0</v>
      </c>
      <c r="BF240" s="156">
        <f>IF(N240="snížená",J240,0)</f>
        <v>0</v>
      </c>
      <c r="BG240" s="156">
        <f>IF(N240="zákl. přenesená",J240,0)</f>
        <v>0</v>
      </c>
      <c r="BH240" s="156">
        <f>IF(N240="sníž. přenesená",J240,0)</f>
        <v>0</v>
      </c>
      <c r="BI240" s="156">
        <f>IF(N240="nulová",J240,0)</f>
        <v>0</v>
      </c>
      <c r="BJ240" s="18" t="s">
        <v>84</v>
      </c>
      <c r="BK240" s="156">
        <f>ROUND(I240*H240,2)</f>
        <v>0</v>
      </c>
      <c r="BL240" s="18" t="s">
        <v>147</v>
      </c>
      <c r="BM240" s="155" t="s">
        <v>394</v>
      </c>
    </row>
    <row r="241" spans="1:65" s="2" customFormat="1" ht="87.75">
      <c r="A241" s="33"/>
      <c r="B241" s="34"/>
      <c r="C241" s="33"/>
      <c r="D241" s="157" t="s">
        <v>149</v>
      </c>
      <c r="E241" s="33"/>
      <c r="F241" s="158" t="s">
        <v>395</v>
      </c>
      <c r="G241" s="33"/>
      <c r="H241" s="33"/>
      <c r="I241" s="159"/>
      <c r="J241" s="33"/>
      <c r="K241" s="33"/>
      <c r="L241" s="34"/>
      <c r="M241" s="160"/>
      <c r="N241" s="161"/>
      <c r="O241" s="54"/>
      <c r="P241" s="54"/>
      <c r="Q241" s="54"/>
      <c r="R241" s="54"/>
      <c r="S241" s="54"/>
      <c r="T241" s="55"/>
      <c r="U241" s="33"/>
      <c r="V241" s="33"/>
      <c r="W241" s="33"/>
      <c r="X241" s="33"/>
      <c r="Y241" s="33"/>
      <c r="Z241" s="33"/>
      <c r="AA241" s="33"/>
      <c r="AB241" s="33"/>
      <c r="AC241" s="33"/>
      <c r="AD241" s="33"/>
      <c r="AE241" s="33"/>
      <c r="AT241" s="18" t="s">
        <v>149</v>
      </c>
      <c r="AU241" s="18" t="s">
        <v>87</v>
      </c>
    </row>
    <row r="242" spans="1:65" s="13" customFormat="1" ht="11.25">
      <c r="B242" s="162"/>
      <c r="D242" s="157" t="s">
        <v>151</v>
      </c>
      <c r="E242" s="163" t="s">
        <v>3</v>
      </c>
      <c r="F242" s="164" t="s">
        <v>396</v>
      </c>
      <c r="H242" s="165">
        <v>1.98</v>
      </c>
      <c r="I242" s="166"/>
      <c r="L242" s="162"/>
      <c r="M242" s="167"/>
      <c r="N242" s="168"/>
      <c r="O242" s="168"/>
      <c r="P242" s="168"/>
      <c r="Q242" s="168"/>
      <c r="R242" s="168"/>
      <c r="S242" s="168"/>
      <c r="T242" s="169"/>
      <c r="AT242" s="163" t="s">
        <v>151</v>
      </c>
      <c r="AU242" s="163" t="s">
        <v>87</v>
      </c>
      <c r="AV242" s="13" t="s">
        <v>87</v>
      </c>
      <c r="AW242" s="13" t="s">
        <v>37</v>
      </c>
      <c r="AX242" s="13" t="s">
        <v>84</v>
      </c>
      <c r="AY242" s="163" t="s">
        <v>140</v>
      </c>
    </row>
    <row r="243" spans="1:65" s="2" customFormat="1" ht="24">
      <c r="A243" s="33"/>
      <c r="B243" s="143"/>
      <c r="C243" s="144" t="s">
        <v>397</v>
      </c>
      <c r="D243" s="144" t="s">
        <v>142</v>
      </c>
      <c r="E243" s="145" t="s">
        <v>398</v>
      </c>
      <c r="F243" s="146" t="s">
        <v>399</v>
      </c>
      <c r="G243" s="147" t="s">
        <v>197</v>
      </c>
      <c r="H243" s="148">
        <v>4.0789999999999997</v>
      </c>
      <c r="I243" s="149"/>
      <c r="J243" s="150">
        <f>ROUND(I243*H243,2)</f>
        <v>0</v>
      </c>
      <c r="K243" s="146" t="s">
        <v>146</v>
      </c>
      <c r="L243" s="34"/>
      <c r="M243" s="151" t="s">
        <v>3</v>
      </c>
      <c r="N243" s="152" t="s">
        <v>48</v>
      </c>
      <c r="O243" s="54"/>
      <c r="P243" s="153">
        <f>O243*H243</f>
        <v>0</v>
      </c>
      <c r="Q243" s="153">
        <v>1.07653</v>
      </c>
      <c r="R243" s="153">
        <f>Q243*H243</f>
        <v>4.39116587</v>
      </c>
      <c r="S243" s="153">
        <v>0</v>
      </c>
      <c r="T243" s="154">
        <f>S243*H243</f>
        <v>0</v>
      </c>
      <c r="U243" s="33"/>
      <c r="V243" s="33"/>
      <c r="W243" s="33"/>
      <c r="X243" s="33"/>
      <c r="Y243" s="33"/>
      <c r="Z243" s="33"/>
      <c r="AA243" s="33"/>
      <c r="AB243" s="33"/>
      <c r="AC243" s="33"/>
      <c r="AD243" s="33"/>
      <c r="AE243" s="33"/>
      <c r="AR243" s="155" t="s">
        <v>147</v>
      </c>
      <c r="AT243" s="155" t="s">
        <v>142</v>
      </c>
      <c r="AU243" s="155" t="s">
        <v>87</v>
      </c>
      <c r="AY243" s="18" t="s">
        <v>140</v>
      </c>
      <c r="BE243" s="156">
        <f>IF(N243="základní",J243,0)</f>
        <v>0</v>
      </c>
      <c r="BF243" s="156">
        <f>IF(N243="snížená",J243,0)</f>
        <v>0</v>
      </c>
      <c r="BG243" s="156">
        <f>IF(N243="zákl. přenesená",J243,0)</f>
        <v>0</v>
      </c>
      <c r="BH243" s="156">
        <f>IF(N243="sníž. přenesená",J243,0)</f>
        <v>0</v>
      </c>
      <c r="BI243" s="156">
        <f>IF(N243="nulová",J243,0)</f>
        <v>0</v>
      </c>
      <c r="BJ243" s="18" t="s">
        <v>84</v>
      </c>
      <c r="BK243" s="156">
        <f>ROUND(I243*H243,2)</f>
        <v>0</v>
      </c>
      <c r="BL243" s="18" t="s">
        <v>147</v>
      </c>
      <c r="BM243" s="155" t="s">
        <v>400</v>
      </c>
    </row>
    <row r="244" spans="1:65" s="2" customFormat="1" ht="87.75">
      <c r="A244" s="33"/>
      <c r="B244" s="34"/>
      <c r="C244" s="33"/>
      <c r="D244" s="157" t="s">
        <v>149</v>
      </c>
      <c r="E244" s="33"/>
      <c r="F244" s="158" t="s">
        <v>395</v>
      </c>
      <c r="G244" s="33"/>
      <c r="H244" s="33"/>
      <c r="I244" s="159"/>
      <c r="J244" s="33"/>
      <c r="K244" s="33"/>
      <c r="L244" s="34"/>
      <c r="M244" s="160"/>
      <c r="N244" s="161"/>
      <c r="O244" s="54"/>
      <c r="P244" s="54"/>
      <c r="Q244" s="54"/>
      <c r="R244" s="54"/>
      <c r="S244" s="54"/>
      <c r="T244" s="55"/>
      <c r="U244" s="33"/>
      <c r="V244" s="33"/>
      <c r="W244" s="33"/>
      <c r="X244" s="33"/>
      <c r="Y244" s="33"/>
      <c r="Z244" s="33"/>
      <c r="AA244" s="33"/>
      <c r="AB244" s="33"/>
      <c r="AC244" s="33"/>
      <c r="AD244" s="33"/>
      <c r="AE244" s="33"/>
      <c r="AT244" s="18" t="s">
        <v>149</v>
      </c>
      <c r="AU244" s="18" t="s">
        <v>87</v>
      </c>
    </row>
    <row r="245" spans="1:65" s="13" customFormat="1" ht="11.25">
      <c r="B245" s="162"/>
      <c r="D245" s="157" t="s">
        <v>151</v>
      </c>
      <c r="E245" s="163" t="s">
        <v>3</v>
      </c>
      <c r="F245" s="164" t="s">
        <v>401</v>
      </c>
      <c r="H245" s="165">
        <v>4.0789999999999997</v>
      </c>
      <c r="I245" s="166"/>
      <c r="L245" s="162"/>
      <c r="M245" s="167"/>
      <c r="N245" s="168"/>
      <c r="O245" s="168"/>
      <c r="P245" s="168"/>
      <c r="Q245" s="168"/>
      <c r="R245" s="168"/>
      <c r="S245" s="168"/>
      <c r="T245" s="169"/>
      <c r="AT245" s="163" t="s">
        <v>151</v>
      </c>
      <c r="AU245" s="163" t="s">
        <v>87</v>
      </c>
      <c r="AV245" s="13" t="s">
        <v>87</v>
      </c>
      <c r="AW245" s="13" t="s">
        <v>37</v>
      </c>
      <c r="AX245" s="13" t="s">
        <v>84</v>
      </c>
      <c r="AY245" s="163" t="s">
        <v>140</v>
      </c>
    </row>
    <row r="246" spans="1:65" s="2" customFormat="1" ht="24">
      <c r="A246" s="33"/>
      <c r="B246" s="143"/>
      <c r="C246" s="144" t="s">
        <v>402</v>
      </c>
      <c r="D246" s="144" t="s">
        <v>142</v>
      </c>
      <c r="E246" s="145" t="s">
        <v>403</v>
      </c>
      <c r="F246" s="146" t="s">
        <v>404</v>
      </c>
      <c r="G246" s="147" t="s">
        <v>197</v>
      </c>
      <c r="H246" s="148">
        <v>2.052</v>
      </c>
      <c r="I246" s="149"/>
      <c r="J246" s="150">
        <f>ROUND(I246*H246,2)</f>
        <v>0</v>
      </c>
      <c r="K246" s="146" t="s">
        <v>146</v>
      </c>
      <c r="L246" s="34"/>
      <c r="M246" s="151" t="s">
        <v>3</v>
      </c>
      <c r="N246" s="152" t="s">
        <v>48</v>
      </c>
      <c r="O246" s="54"/>
      <c r="P246" s="153">
        <f>O246*H246</f>
        <v>0</v>
      </c>
      <c r="Q246" s="153">
        <v>1.0379400000000001</v>
      </c>
      <c r="R246" s="153">
        <f>Q246*H246</f>
        <v>2.1298528800000001</v>
      </c>
      <c r="S246" s="153">
        <v>0</v>
      </c>
      <c r="T246" s="154">
        <f>S246*H246</f>
        <v>0</v>
      </c>
      <c r="U246" s="33"/>
      <c r="V246" s="33"/>
      <c r="W246" s="33"/>
      <c r="X246" s="33"/>
      <c r="Y246" s="33"/>
      <c r="Z246" s="33"/>
      <c r="AA246" s="33"/>
      <c r="AB246" s="33"/>
      <c r="AC246" s="33"/>
      <c r="AD246" s="33"/>
      <c r="AE246" s="33"/>
      <c r="AR246" s="155" t="s">
        <v>147</v>
      </c>
      <c r="AT246" s="155" t="s">
        <v>142</v>
      </c>
      <c r="AU246" s="155" t="s">
        <v>87</v>
      </c>
      <c r="AY246" s="18" t="s">
        <v>140</v>
      </c>
      <c r="BE246" s="156">
        <f>IF(N246="základní",J246,0)</f>
        <v>0</v>
      </c>
      <c r="BF246" s="156">
        <f>IF(N246="snížená",J246,0)</f>
        <v>0</v>
      </c>
      <c r="BG246" s="156">
        <f>IF(N246="zákl. přenesená",J246,0)</f>
        <v>0</v>
      </c>
      <c r="BH246" s="156">
        <f>IF(N246="sníž. přenesená",J246,0)</f>
        <v>0</v>
      </c>
      <c r="BI246" s="156">
        <f>IF(N246="nulová",J246,0)</f>
        <v>0</v>
      </c>
      <c r="BJ246" s="18" t="s">
        <v>84</v>
      </c>
      <c r="BK246" s="156">
        <f>ROUND(I246*H246,2)</f>
        <v>0</v>
      </c>
      <c r="BL246" s="18" t="s">
        <v>147</v>
      </c>
      <c r="BM246" s="155" t="s">
        <v>405</v>
      </c>
    </row>
    <row r="247" spans="1:65" s="2" customFormat="1" ht="87.75">
      <c r="A247" s="33"/>
      <c r="B247" s="34"/>
      <c r="C247" s="33"/>
      <c r="D247" s="157" t="s">
        <v>149</v>
      </c>
      <c r="E247" s="33"/>
      <c r="F247" s="158" t="s">
        <v>395</v>
      </c>
      <c r="G247" s="33"/>
      <c r="H247" s="33"/>
      <c r="I247" s="159"/>
      <c r="J247" s="33"/>
      <c r="K247" s="33"/>
      <c r="L247" s="34"/>
      <c r="M247" s="160"/>
      <c r="N247" s="161"/>
      <c r="O247" s="54"/>
      <c r="P247" s="54"/>
      <c r="Q247" s="54"/>
      <c r="R247" s="54"/>
      <c r="S247" s="54"/>
      <c r="T247" s="55"/>
      <c r="U247" s="33"/>
      <c r="V247" s="33"/>
      <c r="W247" s="33"/>
      <c r="X247" s="33"/>
      <c r="Y247" s="33"/>
      <c r="Z247" s="33"/>
      <c r="AA247" s="33"/>
      <c r="AB247" s="33"/>
      <c r="AC247" s="33"/>
      <c r="AD247" s="33"/>
      <c r="AE247" s="33"/>
      <c r="AT247" s="18" t="s">
        <v>149</v>
      </c>
      <c r="AU247" s="18" t="s">
        <v>87</v>
      </c>
    </row>
    <row r="248" spans="1:65" s="13" customFormat="1" ht="11.25">
      <c r="B248" s="162"/>
      <c r="D248" s="157" t="s">
        <v>151</v>
      </c>
      <c r="E248" s="163" t="s">
        <v>3</v>
      </c>
      <c r="F248" s="164" t="s">
        <v>406</v>
      </c>
      <c r="H248" s="165">
        <v>2.052</v>
      </c>
      <c r="I248" s="166"/>
      <c r="L248" s="162"/>
      <c r="M248" s="167"/>
      <c r="N248" s="168"/>
      <c r="O248" s="168"/>
      <c r="P248" s="168"/>
      <c r="Q248" s="168"/>
      <c r="R248" s="168"/>
      <c r="S248" s="168"/>
      <c r="T248" s="169"/>
      <c r="AT248" s="163" t="s">
        <v>151</v>
      </c>
      <c r="AU248" s="163" t="s">
        <v>87</v>
      </c>
      <c r="AV248" s="13" t="s">
        <v>87</v>
      </c>
      <c r="AW248" s="13" t="s">
        <v>37</v>
      </c>
      <c r="AX248" s="13" t="s">
        <v>84</v>
      </c>
      <c r="AY248" s="163" t="s">
        <v>140</v>
      </c>
    </row>
    <row r="249" spans="1:65" s="12" customFormat="1" ht="22.9" customHeight="1">
      <c r="B249" s="130"/>
      <c r="D249" s="131" t="s">
        <v>76</v>
      </c>
      <c r="E249" s="141" t="s">
        <v>147</v>
      </c>
      <c r="F249" s="141" t="s">
        <v>407</v>
      </c>
      <c r="I249" s="133"/>
      <c r="J249" s="142">
        <f>BK249</f>
        <v>0</v>
      </c>
      <c r="L249" s="130"/>
      <c r="M249" s="135"/>
      <c r="N249" s="136"/>
      <c r="O249" s="136"/>
      <c r="P249" s="137">
        <f>SUM(P250:P285)</f>
        <v>0</v>
      </c>
      <c r="Q249" s="136"/>
      <c r="R249" s="137">
        <f>SUM(R250:R285)</f>
        <v>118.57169442</v>
      </c>
      <c r="S249" s="136"/>
      <c r="T249" s="138">
        <f>SUM(T250:T285)</f>
        <v>0</v>
      </c>
      <c r="AR249" s="131" t="s">
        <v>84</v>
      </c>
      <c r="AT249" s="139" t="s">
        <v>76</v>
      </c>
      <c r="AU249" s="139" t="s">
        <v>84</v>
      </c>
      <c r="AY249" s="131" t="s">
        <v>140</v>
      </c>
      <c r="BK249" s="140">
        <f>SUM(BK250:BK285)</f>
        <v>0</v>
      </c>
    </row>
    <row r="250" spans="1:65" s="2" customFormat="1" ht="16.5" customHeight="1">
      <c r="A250" s="33"/>
      <c r="B250" s="143"/>
      <c r="C250" s="144" t="s">
        <v>408</v>
      </c>
      <c r="D250" s="144" t="s">
        <v>142</v>
      </c>
      <c r="E250" s="145" t="s">
        <v>409</v>
      </c>
      <c r="F250" s="146" t="s">
        <v>410</v>
      </c>
      <c r="G250" s="147" t="s">
        <v>145</v>
      </c>
      <c r="H250" s="148">
        <v>0.88</v>
      </c>
      <c r="I250" s="149"/>
      <c r="J250" s="150">
        <f>ROUND(I250*H250,2)</f>
        <v>0</v>
      </c>
      <c r="K250" s="146" t="s">
        <v>146</v>
      </c>
      <c r="L250" s="34"/>
      <c r="M250" s="151" t="s">
        <v>3</v>
      </c>
      <c r="N250" s="152" t="s">
        <v>48</v>
      </c>
      <c r="O250" s="54"/>
      <c r="P250" s="153">
        <f>O250*H250</f>
        <v>0</v>
      </c>
      <c r="Q250" s="153">
        <v>4.5500000000000002E-3</v>
      </c>
      <c r="R250" s="153">
        <f>Q250*H250</f>
        <v>4.0040000000000006E-3</v>
      </c>
      <c r="S250" s="153">
        <v>0</v>
      </c>
      <c r="T250" s="154">
        <f>S250*H250</f>
        <v>0</v>
      </c>
      <c r="U250" s="33"/>
      <c r="V250" s="33"/>
      <c r="W250" s="33"/>
      <c r="X250" s="33"/>
      <c r="Y250" s="33"/>
      <c r="Z250" s="33"/>
      <c r="AA250" s="33"/>
      <c r="AB250" s="33"/>
      <c r="AC250" s="33"/>
      <c r="AD250" s="33"/>
      <c r="AE250" s="33"/>
      <c r="AR250" s="155" t="s">
        <v>147</v>
      </c>
      <c r="AT250" s="155" t="s">
        <v>142</v>
      </c>
      <c r="AU250" s="155" t="s">
        <v>87</v>
      </c>
      <c r="AY250" s="18" t="s">
        <v>140</v>
      </c>
      <c r="BE250" s="156">
        <f>IF(N250="základní",J250,0)</f>
        <v>0</v>
      </c>
      <c r="BF250" s="156">
        <f>IF(N250="snížená",J250,0)</f>
        <v>0</v>
      </c>
      <c r="BG250" s="156">
        <f>IF(N250="zákl. přenesená",J250,0)</f>
        <v>0</v>
      </c>
      <c r="BH250" s="156">
        <f>IF(N250="sníž. přenesená",J250,0)</f>
        <v>0</v>
      </c>
      <c r="BI250" s="156">
        <f>IF(N250="nulová",J250,0)</f>
        <v>0</v>
      </c>
      <c r="BJ250" s="18" t="s">
        <v>84</v>
      </c>
      <c r="BK250" s="156">
        <f>ROUND(I250*H250,2)</f>
        <v>0</v>
      </c>
      <c r="BL250" s="18" t="s">
        <v>147</v>
      </c>
      <c r="BM250" s="155" t="s">
        <v>411</v>
      </c>
    </row>
    <row r="251" spans="1:65" s="2" customFormat="1" ht="29.25">
      <c r="A251" s="33"/>
      <c r="B251" s="34"/>
      <c r="C251" s="33"/>
      <c r="D251" s="157" t="s">
        <v>149</v>
      </c>
      <c r="E251" s="33"/>
      <c r="F251" s="158" t="s">
        <v>412</v>
      </c>
      <c r="G251" s="33"/>
      <c r="H251" s="33"/>
      <c r="I251" s="159"/>
      <c r="J251" s="33"/>
      <c r="K251" s="33"/>
      <c r="L251" s="34"/>
      <c r="M251" s="160"/>
      <c r="N251" s="161"/>
      <c r="O251" s="54"/>
      <c r="P251" s="54"/>
      <c r="Q251" s="54"/>
      <c r="R251" s="54"/>
      <c r="S251" s="54"/>
      <c r="T251" s="55"/>
      <c r="U251" s="33"/>
      <c r="V251" s="33"/>
      <c r="W251" s="33"/>
      <c r="X251" s="33"/>
      <c r="Y251" s="33"/>
      <c r="Z251" s="33"/>
      <c r="AA251" s="33"/>
      <c r="AB251" s="33"/>
      <c r="AC251" s="33"/>
      <c r="AD251" s="33"/>
      <c r="AE251" s="33"/>
      <c r="AT251" s="18" t="s">
        <v>149</v>
      </c>
      <c r="AU251" s="18" t="s">
        <v>87</v>
      </c>
    </row>
    <row r="252" spans="1:65" s="13" customFormat="1" ht="11.25">
      <c r="B252" s="162"/>
      <c r="D252" s="157" t="s">
        <v>151</v>
      </c>
      <c r="E252" s="163" t="s">
        <v>3</v>
      </c>
      <c r="F252" s="164" t="s">
        <v>413</v>
      </c>
      <c r="H252" s="165">
        <v>0.88</v>
      </c>
      <c r="I252" s="166"/>
      <c r="L252" s="162"/>
      <c r="M252" s="167"/>
      <c r="N252" s="168"/>
      <c r="O252" s="168"/>
      <c r="P252" s="168"/>
      <c r="Q252" s="168"/>
      <c r="R252" s="168"/>
      <c r="S252" s="168"/>
      <c r="T252" s="169"/>
      <c r="AT252" s="163" t="s">
        <v>151</v>
      </c>
      <c r="AU252" s="163" t="s">
        <v>87</v>
      </c>
      <c r="AV252" s="13" t="s">
        <v>87</v>
      </c>
      <c r="AW252" s="13" t="s">
        <v>37</v>
      </c>
      <c r="AX252" s="13" t="s">
        <v>84</v>
      </c>
      <c r="AY252" s="163" t="s">
        <v>140</v>
      </c>
    </row>
    <row r="253" spans="1:65" s="2" customFormat="1" ht="16.5" customHeight="1">
      <c r="A253" s="33"/>
      <c r="B253" s="143"/>
      <c r="C253" s="144" t="s">
        <v>414</v>
      </c>
      <c r="D253" s="144" t="s">
        <v>142</v>
      </c>
      <c r="E253" s="145" t="s">
        <v>415</v>
      </c>
      <c r="F253" s="146" t="s">
        <v>416</v>
      </c>
      <c r="G253" s="147" t="s">
        <v>162</v>
      </c>
      <c r="H253" s="148">
        <v>3.3860000000000001</v>
      </c>
      <c r="I253" s="149"/>
      <c r="J253" s="150">
        <f>ROUND(I253*H253,2)</f>
        <v>0</v>
      </c>
      <c r="K253" s="146" t="s">
        <v>146</v>
      </c>
      <c r="L253" s="34"/>
      <c r="M253" s="151" t="s">
        <v>3</v>
      </c>
      <c r="N253" s="152" t="s">
        <v>48</v>
      </c>
      <c r="O253" s="54"/>
      <c r="P253" s="153">
        <f>O253*H253</f>
        <v>0</v>
      </c>
      <c r="Q253" s="153">
        <v>0.82464999999999999</v>
      </c>
      <c r="R253" s="153">
        <f>Q253*H253</f>
        <v>2.7922649000000002</v>
      </c>
      <c r="S253" s="153">
        <v>0</v>
      </c>
      <c r="T253" s="154">
        <f>S253*H253</f>
        <v>0</v>
      </c>
      <c r="U253" s="33"/>
      <c r="V253" s="33"/>
      <c r="W253" s="33"/>
      <c r="X253" s="33"/>
      <c r="Y253" s="33"/>
      <c r="Z253" s="33"/>
      <c r="AA253" s="33"/>
      <c r="AB253" s="33"/>
      <c r="AC253" s="33"/>
      <c r="AD253" s="33"/>
      <c r="AE253" s="33"/>
      <c r="AR253" s="155" t="s">
        <v>147</v>
      </c>
      <c r="AT253" s="155" t="s">
        <v>142</v>
      </c>
      <c r="AU253" s="155" t="s">
        <v>87</v>
      </c>
      <c r="AY253" s="18" t="s">
        <v>140</v>
      </c>
      <c r="BE253" s="156">
        <f>IF(N253="základní",J253,0)</f>
        <v>0</v>
      </c>
      <c r="BF253" s="156">
        <f>IF(N253="snížená",J253,0)</f>
        <v>0</v>
      </c>
      <c r="BG253" s="156">
        <f>IF(N253="zákl. přenesená",J253,0)</f>
        <v>0</v>
      </c>
      <c r="BH253" s="156">
        <f>IF(N253="sníž. přenesená",J253,0)</f>
        <v>0</v>
      </c>
      <c r="BI253" s="156">
        <f>IF(N253="nulová",J253,0)</f>
        <v>0</v>
      </c>
      <c r="BJ253" s="18" t="s">
        <v>84</v>
      </c>
      <c r="BK253" s="156">
        <f>ROUND(I253*H253,2)</f>
        <v>0</v>
      </c>
      <c r="BL253" s="18" t="s">
        <v>147</v>
      </c>
      <c r="BM253" s="155" t="s">
        <v>417</v>
      </c>
    </row>
    <row r="254" spans="1:65" s="2" customFormat="1" ht="117">
      <c r="A254" s="33"/>
      <c r="B254" s="34"/>
      <c r="C254" s="33"/>
      <c r="D254" s="157" t="s">
        <v>149</v>
      </c>
      <c r="E254" s="33"/>
      <c r="F254" s="158" t="s">
        <v>418</v>
      </c>
      <c r="G254" s="33"/>
      <c r="H254" s="33"/>
      <c r="I254" s="159"/>
      <c r="J254" s="33"/>
      <c r="K254" s="33"/>
      <c r="L254" s="34"/>
      <c r="M254" s="160"/>
      <c r="N254" s="161"/>
      <c r="O254" s="54"/>
      <c r="P254" s="54"/>
      <c r="Q254" s="54"/>
      <c r="R254" s="54"/>
      <c r="S254" s="54"/>
      <c r="T254" s="55"/>
      <c r="U254" s="33"/>
      <c r="V254" s="33"/>
      <c r="W254" s="33"/>
      <c r="X254" s="33"/>
      <c r="Y254" s="33"/>
      <c r="Z254" s="33"/>
      <c r="AA254" s="33"/>
      <c r="AB254" s="33"/>
      <c r="AC254" s="33"/>
      <c r="AD254" s="33"/>
      <c r="AE254" s="33"/>
      <c r="AT254" s="18" t="s">
        <v>149</v>
      </c>
      <c r="AU254" s="18" t="s">
        <v>87</v>
      </c>
    </row>
    <row r="255" spans="1:65" s="13" customFormat="1" ht="11.25">
      <c r="B255" s="162"/>
      <c r="D255" s="157" t="s">
        <v>151</v>
      </c>
      <c r="E255" s="163" t="s">
        <v>3</v>
      </c>
      <c r="F255" s="164" t="s">
        <v>419</v>
      </c>
      <c r="H255" s="165">
        <v>3.3860000000000001</v>
      </c>
      <c r="I255" s="166"/>
      <c r="L255" s="162"/>
      <c r="M255" s="167"/>
      <c r="N255" s="168"/>
      <c r="O255" s="168"/>
      <c r="P255" s="168"/>
      <c r="Q255" s="168"/>
      <c r="R255" s="168"/>
      <c r="S255" s="168"/>
      <c r="T255" s="169"/>
      <c r="AT255" s="163" t="s">
        <v>151</v>
      </c>
      <c r="AU255" s="163" t="s">
        <v>87</v>
      </c>
      <c r="AV255" s="13" t="s">
        <v>87</v>
      </c>
      <c r="AW255" s="13" t="s">
        <v>37</v>
      </c>
      <c r="AX255" s="13" t="s">
        <v>84</v>
      </c>
      <c r="AY255" s="163" t="s">
        <v>140</v>
      </c>
    </row>
    <row r="256" spans="1:65" s="2" customFormat="1" ht="24">
      <c r="A256" s="33"/>
      <c r="B256" s="143"/>
      <c r="C256" s="144" t="s">
        <v>420</v>
      </c>
      <c r="D256" s="144" t="s">
        <v>142</v>
      </c>
      <c r="E256" s="145" t="s">
        <v>421</v>
      </c>
      <c r="F256" s="146" t="s">
        <v>422</v>
      </c>
      <c r="G256" s="147" t="s">
        <v>162</v>
      </c>
      <c r="H256" s="148">
        <v>9.0229999999999997</v>
      </c>
      <c r="I256" s="149"/>
      <c r="J256" s="150">
        <f>ROUND(I256*H256,2)</f>
        <v>0</v>
      </c>
      <c r="K256" s="146" t="s">
        <v>146</v>
      </c>
      <c r="L256" s="34"/>
      <c r="M256" s="151" t="s">
        <v>3</v>
      </c>
      <c r="N256" s="152" t="s">
        <v>48</v>
      </c>
      <c r="O256" s="54"/>
      <c r="P256" s="153">
        <f>O256*H256</f>
        <v>0</v>
      </c>
      <c r="Q256" s="153">
        <v>0.82709999999999995</v>
      </c>
      <c r="R256" s="153">
        <f>Q256*H256</f>
        <v>7.462923299999999</v>
      </c>
      <c r="S256" s="153">
        <v>0</v>
      </c>
      <c r="T256" s="154">
        <f>S256*H256</f>
        <v>0</v>
      </c>
      <c r="U256" s="33"/>
      <c r="V256" s="33"/>
      <c r="W256" s="33"/>
      <c r="X256" s="33"/>
      <c r="Y256" s="33"/>
      <c r="Z256" s="33"/>
      <c r="AA256" s="33"/>
      <c r="AB256" s="33"/>
      <c r="AC256" s="33"/>
      <c r="AD256" s="33"/>
      <c r="AE256" s="33"/>
      <c r="AR256" s="155" t="s">
        <v>147</v>
      </c>
      <c r="AT256" s="155" t="s">
        <v>142</v>
      </c>
      <c r="AU256" s="155" t="s">
        <v>87</v>
      </c>
      <c r="AY256" s="18" t="s">
        <v>140</v>
      </c>
      <c r="BE256" s="156">
        <f>IF(N256="základní",J256,0)</f>
        <v>0</v>
      </c>
      <c r="BF256" s="156">
        <f>IF(N256="snížená",J256,0)</f>
        <v>0</v>
      </c>
      <c r="BG256" s="156">
        <f>IF(N256="zákl. přenesená",J256,0)</f>
        <v>0</v>
      </c>
      <c r="BH256" s="156">
        <f>IF(N256="sníž. přenesená",J256,0)</f>
        <v>0</v>
      </c>
      <c r="BI256" s="156">
        <f>IF(N256="nulová",J256,0)</f>
        <v>0</v>
      </c>
      <c r="BJ256" s="18" t="s">
        <v>84</v>
      </c>
      <c r="BK256" s="156">
        <f>ROUND(I256*H256,2)</f>
        <v>0</v>
      </c>
      <c r="BL256" s="18" t="s">
        <v>147</v>
      </c>
      <c r="BM256" s="155" t="s">
        <v>423</v>
      </c>
    </row>
    <row r="257" spans="1:65" s="2" customFormat="1" ht="117">
      <c r="A257" s="33"/>
      <c r="B257" s="34"/>
      <c r="C257" s="33"/>
      <c r="D257" s="157" t="s">
        <v>149</v>
      </c>
      <c r="E257" s="33"/>
      <c r="F257" s="158" t="s">
        <v>418</v>
      </c>
      <c r="G257" s="33"/>
      <c r="H257" s="33"/>
      <c r="I257" s="159"/>
      <c r="J257" s="33"/>
      <c r="K257" s="33"/>
      <c r="L257" s="34"/>
      <c r="M257" s="160"/>
      <c r="N257" s="161"/>
      <c r="O257" s="54"/>
      <c r="P257" s="54"/>
      <c r="Q257" s="54"/>
      <c r="R257" s="54"/>
      <c r="S257" s="54"/>
      <c r="T257" s="55"/>
      <c r="U257" s="33"/>
      <c r="V257" s="33"/>
      <c r="W257" s="33"/>
      <c r="X257" s="33"/>
      <c r="Y257" s="33"/>
      <c r="Z257" s="33"/>
      <c r="AA257" s="33"/>
      <c r="AB257" s="33"/>
      <c r="AC257" s="33"/>
      <c r="AD257" s="33"/>
      <c r="AE257" s="33"/>
      <c r="AT257" s="18" t="s">
        <v>149</v>
      </c>
      <c r="AU257" s="18" t="s">
        <v>87</v>
      </c>
    </row>
    <row r="258" spans="1:65" s="13" customFormat="1" ht="11.25">
      <c r="B258" s="162"/>
      <c r="D258" s="157" t="s">
        <v>151</v>
      </c>
      <c r="E258" s="163" t="s">
        <v>3</v>
      </c>
      <c r="F258" s="164" t="s">
        <v>424</v>
      </c>
      <c r="H258" s="165">
        <v>9.0229999999999997</v>
      </c>
      <c r="I258" s="166"/>
      <c r="L258" s="162"/>
      <c r="M258" s="167"/>
      <c r="N258" s="168"/>
      <c r="O258" s="168"/>
      <c r="P258" s="168"/>
      <c r="Q258" s="168"/>
      <c r="R258" s="168"/>
      <c r="S258" s="168"/>
      <c r="T258" s="169"/>
      <c r="AT258" s="163" t="s">
        <v>151</v>
      </c>
      <c r="AU258" s="163" t="s">
        <v>87</v>
      </c>
      <c r="AV258" s="13" t="s">
        <v>87</v>
      </c>
      <c r="AW258" s="13" t="s">
        <v>37</v>
      </c>
      <c r="AX258" s="13" t="s">
        <v>84</v>
      </c>
      <c r="AY258" s="163" t="s">
        <v>140</v>
      </c>
    </row>
    <row r="259" spans="1:65" s="2" customFormat="1" ht="16.5" customHeight="1">
      <c r="A259" s="33"/>
      <c r="B259" s="143"/>
      <c r="C259" s="144" t="s">
        <v>425</v>
      </c>
      <c r="D259" s="144" t="s">
        <v>142</v>
      </c>
      <c r="E259" s="145" t="s">
        <v>426</v>
      </c>
      <c r="F259" s="146" t="s">
        <v>427</v>
      </c>
      <c r="G259" s="147" t="s">
        <v>297</v>
      </c>
      <c r="H259" s="148">
        <v>4</v>
      </c>
      <c r="I259" s="149"/>
      <c r="J259" s="150">
        <f>ROUND(I259*H259,2)</f>
        <v>0</v>
      </c>
      <c r="K259" s="146" t="s">
        <v>146</v>
      </c>
      <c r="L259" s="34"/>
      <c r="M259" s="151" t="s">
        <v>3</v>
      </c>
      <c r="N259" s="152" t="s">
        <v>48</v>
      </c>
      <c r="O259" s="54"/>
      <c r="P259" s="153">
        <f>O259*H259</f>
        <v>0</v>
      </c>
      <c r="Q259" s="153">
        <v>7.1500000000000001E-3</v>
      </c>
      <c r="R259" s="153">
        <f>Q259*H259</f>
        <v>2.86E-2</v>
      </c>
      <c r="S259" s="153">
        <v>0</v>
      </c>
      <c r="T259" s="154">
        <f>S259*H259</f>
        <v>0</v>
      </c>
      <c r="U259" s="33"/>
      <c r="V259" s="33"/>
      <c r="W259" s="33"/>
      <c r="X259" s="33"/>
      <c r="Y259" s="33"/>
      <c r="Z259" s="33"/>
      <c r="AA259" s="33"/>
      <c r="AB259" s="33"/>
      <c r="AC259" s="33"/>
      <c r="AD259" s="33"/>
      <c r="AE259" s="33"/>
      <c r="AR259" s="155" t="s">
        <v>147</v>
      </c>
      <c r="AT259" s="155" t="s">
        <v>142</v>
      </c>
      <c r="AU259" s="155" t="s">
        <v>87</v>
      </c>
      <c r="AY259" s="18" t="s">
        <v>140</v>
      </c>
      <c r="BE259" s="156">
        <f>IF(N259="základní",J259,0)</f>
        <v>0</v>
      </c>
      <c r="BF259" s="156">
        <f>IF(N259="snížená",J259,0)</f>
        <v>0</v>
      </c>
      <c r="BG259" s="156">
        <f>IF(N259="zákl. přenesená",J259,0)</f>
        <v>0</v>
      </c>
      <c r="BH259" s="156">
        <f>IF(N259="sníž. přenesená",J259,0)</f>
        <v>0</v>
      </c>
      <c r="BI259" s="156">
        <f>IF(N259="nulová",J259,0)</f>
        <v>0</v>
      </c>
      <c r="BJ259" s="18" t="s">
        <v>84</v>
      </c>
      <c r="BK259" s="156">
        <f>ROUND(I259*H259,2)</f>
        <v>0</v>
      </c>
      <c r="BL259" s="18" t="s">
        <v>147</v>
      </c>
      <c r="BM259" s="155" t="s">
        <v>428</v>
      </c>
    </row>
    <row r="260" spans="1:65" s="2" customFormat="1" ht="234">
      <c r="A260" s="33"/>
      <c r="B260" s="34"/>
      <c r="C260" s="33"/>
      <c r="D260" s="157" t="s">
        <v>149</v>
      </c>
      <c r="E260" s="33"/>
      <c r="F260" s="158" t="s">
        <v>429</v>
      </c>
      <c r="G260" s="33"/>
      <c r="H260" s="33"/>
      <c r="I260" s="159"/>
      <c r="J260" s="33"/>
      <c r="K260" s="33"/>
      <c r="L260" s="34"/>
      <c r="M260" s="160"/>
      <c r="N260" s="161"/>
      <c r="O260" s="54"/>
      <c r="P260" s="54"/>
      <c r="Q260" s="54"/>
      <c r="R260" s="54"/>
      <c r="S260" s="54"/>
      <c r="T260" s="55"/>
      <c r="U260" s="33"/>
      <c r="V260" s="33"/>
      <c r="W260" s="33"/>
      <c r="X260" s="33"/>
      <c r="Y260" s="33"/>
      <c r="Z260" s="33"/>
      <c r="AA260" s="33"/>
      <c r="AB260" s="33"/>
      <c r="AC260" s="33"/>
      <c r="AD260" s="33"/>
      <c r="AE260" s="33"/>
      <c r="AT260" s="18" t="s">
        <v>149</v>
      </c>
      <c r="AU260" s="18" t="s">
        <v>87</v>
      </c>
    </row>
    <row r="261" spans="1:65" s="13" customFormat="1" ht="11.25">
      <c r="B261" s="162"/>
      <c r="D261" s="157" t="s">
        <v>151</v>
      </c>
      <c r="E261" s="163" t="s">
        <v>3</v>
      </c>
      <c r="F261" s="164" t="s">
        <v>430</v>
      </c>
      <c r="H261" s="165">
        <v>4</v>
      </c>
      <c r="I261" s="166"/>
      <c r="L261" s="162"/>
      <c r="M261" s="167"/>
      <c r="N261" s="168"/>
      <c r="O261" s="168"/>
      <c r="P261" s="168"/>
      <c r="Q261" s="168"/>
      <c r="R261" s="168"/>
      <c r="S261" s="168"/>
      <c r="T261" s="169"/>
      <c r="AT261" s="163" t="s">
        <v>151</v>
      </c>
      <c r="AU261" s="163" t="s">
        <v>87</v>
      </c>
      <c r="AV261" s="13" t="s">
        <v>87</v>
      </c>
      <c r="AW261" s="13" t="s">
        <v>37</v>
      </c>
      <c r="AX261" s="13" t="s">
        <v>84</v>
      </c>
      <c r="AY261" s="163" t="s">
        <v>140</v>
      </c>
    </row>
    <row r="262" spans="1:65" s="2" customFormat="1" ht="24">
      <c r="A262" s="33"/>
      <c r="B262" s="143"/>
      <c r="C262" s="185" t="s">
        <v>431</v>
      </c>
      <c r="D262" s="185" t="s">
        <v>211</v>
      </c>
      <c r="E262" s="186" t="s">
        <v>432</v>
      </c>
      <c r="F262" s="187" t="s">
        <v>433</v>
      </c>
      <c r="G262" s="188" t="s">
        <v>162</v>
      </c>
      <c r="H262" s="189">
        <v>74.501000000000005</v>
      </c>
      <c r="I262" s="190"/>
      <c r="J262" s="191">
        <f>ROUND(I262*H262,2)</f>
        <v>0</v>
      </c>
      <c r="K262" s="187" t="s">
        <v>434</v>
      </c>
      <c r="L262" s="192"/>
      <c r="M262" s="193" t="s">
        <v>3</v>
      </c>
      <c r="N262" s="194" t="s">
        <v>48</v>
      </c>
      <c r="O262" s="54"/>
      <c r="P262" s="153">
        <f>O262*H262</f>
        <v>0</v>
      </c>
      <c r="Q262" s="153">
        <v>0.6</v>
      </c>
      <c r="R262" s="153">
        <f>Q262*H262</f>
        <v>44.700600000000001</v>
      </c>
      <c r="S262" s="153">
        <v>0</v>
      </c>
      <c r="T262" s="154">
        <f>S262*H262</f>
        <v>0</v>
      </c>
      <c r="U262" s="33"/>
      <c r="V262" s="33"/>
      <c r="W262" s="33"/>
      <c r="X262" s="33"/>
      <c r="Y262" s="33"/>
      <c r="Z262" s="33"/>
      <c r="AA262" s="33"/>
      <c r="AB262" s="33"/>
      <c r="AC262" s="33"/>
      <c r="AD262" s="33"/>
      <c r="AE262" s="33"/>
      <c r="AR262" s="155" t="s">
        <v>194</v>
      </c>
      <c r="AT262" s="155" t="s">
        <v>211</v>
      </c>
      <c r="AU262" s="155" t="s">
        <v>87</v>
      </c>
      <c r="AY262" s="18" t="s">
        <v>140</v>
      </c>
      <c r="BE262" s="156">
        <f>IF(N262="základní",J262,0)</f>
        <v>0</v>
      </c>
      <c r="BF262" s="156">
        <f>IF(N262="snížená",J262,0)</f>
        <v>0</v>
      </c>
      <c r="BG262" s="156">
        <f>IF(N262="zákl. přenesená",J262,0)</f>
        <v>0</v>
      </c>
      <c r="BH262" s="156">
        <f>IF(N262="sníž. přenesená",J262,0)</f>
        <v>0</v>
      </c>
      <c r="BI262" s="156">
        <f>IF(N262="nulová",J262,0)</f>
        <v>0</v>
      </c>
      <c r="BJ262" s="18" t="s">
        <v>84</v>
      </c>
      <c r="BK262" s="156">
        <f>ROUND(I262*H262,2)</f>
        <v>0</v>
      </c>
      <c r="BL262" s="18" t="s">
        <v>147</v>
      </c>
      <c r="BM262" s="155" t="s">
        <v>435</v>
      </c>
    </row>
    <row r="263" spans="1:65" s="13" customFormat="1" ht="11.25">
      <c r="B263" s="162"/>
      <c r="D263" s="157" t="s">
        <v>151</v>
      </c>
      <c r="E263" s="163" t="s">
        <v>3</v>
      </c>
      <c r="F263" s="164" t="s">
        <v>436</v>
      </c>
      <c r="H263" s="165">
        <v>74.501000000000005</v>
      </c>
      <c r="I263" s="166"/>
      <c r="L263" s="162"/>
      <c r="M263" s="167"/>
      <c r="N263" s="168"/>
      <c r="O263" s="168"/>
      <c r="P263" s="168"/>
      <c r="Q263" s="168"/>
      <c r="R263" s="168"/>
      <c r="S263" s="168"/>
      <c r="T263" s="169"/>
      <c r="AT263" s="163" t="s">
        <v>151</v>
      </c>
      <c r="AU263" s="163" t="s">
        <v>87</v>
      </c>
      <c r="AV263" s="13" t="s">
        <v>87</v>
      </c>
      <c r="AW263" s="13" t="s">
        <v>37</v>
      </c>
      <c r="AX263" s="13" t="s">
        <v>84</v>
      </c>
      <c r="AY263" s="163" t="s">
        <v>140</v>
      </c>
    </row>
    <row r="264" spans="1:65" s="2" customFormat="1" ht="16.5" customHeight="1">
      <c r="A264" s="33"/>
      <c r="B264" s="143"/>
      <c r="C264" s="144" t="s">
        <v>437</v>
      </c>
      <c r="D264" s="144" t="s">
        <v>142</v>
      </c>
      <c r="E264" s="145" t="s">
        <v>438</v>
      </c>
      <c r="F264" s="146" t="s">
        <v>439</v>
      </c>
      <c r="G264" s="147" t="s">
        <v>297</v>
      </c>
      <c r="H264" s="148">
        <v>6</v>
      </c>
      <c r="I264" s="149"/>
      <c r="J264" s="150">
        <f>ROUND(I264*H264,2)</f>
        <v>0</v>
      </c>
      <c r="K264" s="146" t="s">
        <v>146</v>
      </c>
      <c r="L264" s="34"/>
      <c r="M264" s="151" t="s">
        <v>3</v>
      </c>
      <c r="N264" s="152" t="s">
        <v>48</v>
      </c>
      <c r="O264" s="54"/>
      <c r="P264" s="153">
        <f>O264*H264</f>
        <v>0</v>
      </c>
      <c r="Q264" s="153">
        <v>0</v>
      </c>
      <c r="R264" s="153">
        <f>Q264*H264</f>
        <v>0</v>
      </c>
      <c r="S264" s="153">
        <v>0</v>
      </c>
      <c r="T264" s="154">
        <f>S264*H264</f>
        <v>0</v>
      </c>
      <c r="U264" s="33"/>
      <c r="V264" s="33"/>
      <c r="W264" s="33"/>
      <c r="X264" s="33"/>
      <c r="Y264" s="33"/>
      <c r="Z264" s="33"/>
      <c r="AA264" s="33"/>
      <c r="AB264" s="33"/>
      <c r="AC264" s="33"/>
      <c r="AD264" s="33"/>
      <c r="AE264" s="33"/>
      <c r="AR264" s="155" t="s">
        <v>147</v>
      </c>
      <c r="AT264" s="155" t="s">
        <v>142</v>
      </c>
      <c r="AU264" s="155" t="s">
        <v>87</v>
      </c>
      <c r="AY264" s="18" t="s">
        <v>140</v>
      </c>
      <c r="BE264" s="156">
        <f>IF(N264="základní",J264,0)</f>
        <v>0</v>
      </c>
      <c r="BF264" s="156">
        <f>IF(N264="snížená",J264,0)</f>
        <v>0</v>
      </c>
      <c r="BG264" s="156">
        <f>IF(N264="zákl. přenesená",J264,0)</f>
        <v>0</v>
      </c>
      <c r="BH264" s="156">
        <f>IF(N264="sníž. přenesená",J264,0)</f>
        <v>0</v>
      </c>
      <c r="BI264" s="156">
        <f>IF(N264="nulová",J264,0)</f>
        <v>0</v>
      </c>
      <c r="BJ264" s="18" t="s">
        <v>84</v>
      </c>
      <c r="BK264" s="156">
        <f>ROUND(I264*H264,2)</f>
        <v>0</v>
      </c>
      <c r="BL264" s="18" t="s">
        <v>147</v>
      </c>
      <c r="BM264" s="155" t="s">
        <v>440</v>
      </c>
    </row>
    <row r="265" spans="1:65" s="2" customFormat="1" ht="175.5">
      <c r="A265" s="33"/>
      <c r="B265" s="34"/>
      <c r="C265" s="33"/>
      <c r="D265" s="157" t="s">
        <v>149</v>
      </c>
      <c r="E265" s="33"/>
      <c r="F265" s="158" t="s">
        <v>441</v>
      </c>
      <c r="G265" s="33"/>
      <c r="H265" s="33"/>
      <c r="I265" s="159"/>
      <c r="J265" s="33"/>
      <c r="K265" s="33"/>
      <c r="L265" s="34"/>
      <c r="M265" s="160"/>
      <c r="N265" s="161"/>
      <c r="O265" s="54"/>
      <c r="P265" s="54"/>
      <c r="Q265" s="54"/>
      <c r="R265" s="54"/>
      <c r="S265" s="54"/>
      <c r="T265" s="55"/>
      <c r="U265" s="33"/>
      <c r="V265" s="33"/>
      <c r="W265" s="33"/>
      <c r="X265" s="33"/>
      <c r="Y265" s="33"/>
      <c r="Z265" s="33"/>
      <c r="AA265" s="33"/>
      <c r="AB265" s="33"/>
      <c r="AC265" s="33"/>
      <c r="AD265" s="33"/>
      <c r="AE265" s="33"/>
      <c r="AT265" s="18" t="s">
        <v>149</v>
      </c>
      <c r="AU265" s="18" t="s">
        <v>87</v>
      </c>
    </row>
    <row r="266" spans="1:65" s="13" customFormat="1" ht="11.25">
      <c r="B266" s="162"/>
      <c r="D266" s="157" t="s">
        <v>151</v>
      </c>
      <c r="E266" s="163" t="s">
        <v>3</v>
      </c>
      <c r="F266" s="164" t="s">
        <v>442</v>
      </c>
      <c r="H266" s="165">
        <v>6</v>
      </c>
      <c r="I266" s="166"/>
      <c r="L266" s="162"/>
      <c r="M266" s="167"/>
      <c r="N266" s="168"/>
      <c r="O266" s="168"/>
      <c r="P266" s="168"/>
      <c r="Q266" s="168"/>
      <c r="R266" s="168"/>
      <c r="S266" s="168"/>
      <c r="T266" s="169"/>
      <c r="AT266" s="163" t="s">
        <v>151</v>
      </c>
      <c r="AU266" s="163" t="s">
        <v>87</v>
      </c>
      <c r="AV266" s="13" t="s">
        <v>87</v>
      </c>
      <c r="AW266" s="13" t="s">
        <v>37</v>
      </c>
      <c r="AX266" s="13" t="s">
        <v>84</v>
      </c>
      <c r="AY266" s="163" t="s">
        <v>140</v>
      </c>
    </row>
    <row r="267" spans="1:65" s="2" customFormat="1" ht="16.5" customHeight="1">
      <c r="A267" s="33"/>
      <c r="B267" s="143"/>
      <c r="C267" s="185" t="s">
        <v>443</v>
      </c>
      <c r="D267" s="185" t="s">
        <v>211</v>
      </c>
      <c r="E267" s="186" t="s">
        <v>444</v>
      </c>
      <c r="F267" s="187" t="s">
        <v>445</v>
      </c>
      <c r="G267" s="188" t="s">
        <v>297</v>
      </c>
      <c r="H267" s="189">
        <v>2</v>
      </c>
      <c r="I267" s="190"/>
      <c r="J267" s="191">
        <f>ROUND(I267*H267,2)</f>
        <v>0</v>
      </c>
      <c r="K267" s="187" t="s">
        <v>434</v>
      </c>
      <c r="L267" s="192"/>
      <c r="M267" s="193" t="s">
        <v>3</v>
      </c>
      <c r="N267" s="194" t="s">
        <v>48</v>
      </c>
      <c r="O267" s="54"/>
      <c r="P267" s="153">
        <f>O267*H267</f>
        <v>0</v>
      </c>
      <c r="Q267" s="153">
        <v>0.08</v>
      </c>
      <c r="R267" s="153">
        <f>Q267*H267</f>
        <v>0.16</v>
      </c>
      <c r="S267" s="153">
        <v>0</v>
      </c>
      <c r="T267" s="154">
        <f>S267*H267</f>
        <v>0</v>
      </c>
      <c r="U267" s="33"/>
      <c r="V267" s="33"/>
      <c r="W267" s="33"/>
      <c r="X267" s="33"/>
      <c r="Y267" s="33"/>
      <c r="Z267" s="33"/>
      <c r="AA267" s="33"/>
      <c r="AB267" s="33"/>
      <c r="AC267" s="33"/>
      <c r="AD267" s="33"/>
      <c r="AE267" s="33"/>
      <c r="AR267" s="155" t="s">
        <v>194</v>
      </c>
      <c r="AT267" s="155" t="s">
        <v>211</v>
      </c>
      <c r="AU267" s="155" t="s">
        <v>87</v>
      </c>
      <c r="AY267" s="18" t="s">
        <v>140</v>
      </c>
      <c r="BE267" s="156">
        <f>IF(N267="základní",J267,0)</f>
        <v>0</v>
      </c>
      <c r="BF267" s="156">
        <f>IF(N267="snížená",J267,0)</f>
        <v>0</v>
      </c>
      <c r="BG267" s="156">
        <f>IF(N267="zákl. přenesená",J267,0)</f>
        <v>0</v>
      </c>
      <c r="BH267" s="156">
        <f>IF(N267="sníž. přenesená",J267,0)</f>
        <v>0</v>
      </c>
      <c r="BI267" s="156">
        <f>IF(N267="nulová",J267,0)</f>
        <v>0</v>
      </c>
      <c r="BJ267" s="18" t="s">
        <v>84</v>
      </c>
      <c r="BK267" s="156">
        <f>ROUND(I267*H267,2)</f>
        <v>0</v>
      </c>
      <c r="BL267" s="18" t="s">
        <v>147</v>
      </c>
      <c r="BM267" s="155" t="s">
        <v>446</v>
      </c>
    </row>
    <row r="268" spans="1:65" s="13" customFormat="1" ht="11.25">
      <c r="B268" s="162"/>
      <c r="D268" s="157" t="s">
        <v>151</v>
      </c>
      <c r="E268" s="163" t="s">
        <v>3</v>
      </c>
      <c r="F268" s="164" t="s">
        <v>447</v>
      </c>
      <c r="H268" s="165">
        <v>2</v>
      </c>
      <c r="I268" s="166"/>
      <c r="L268" s="162"/>
      <c r="M268" s="167"/>
      <c r="N268" s="168"/>
      <c r="O268" s="168"/>
      <c r="P268" s="168"/>
      <c r="Q268" s="168"/>
      <c r="R268" s="168"/>
      <c r="S268" s="168"/>
      <c r="T268" s="169"/>
      <c r="AT268" s="163" t="s">
        <v>151</v>
      </c>
      <c r="AU268" s="163" t="s">
        <v>87</v>
      </c>
      <c r="AV268" s="13" t="s">
        <v>87</v>
      </c>
      <c r="AW268" s="13" t="s">
        <v>37</v>
      </c>
      <c r="AX268" s="13" t="s">
        <v>84</v>
      </c>
      <c r="AY268" s="163" t="s">
        <v>140</v>
      </c>
    </row>
    <row r="269" spans="1:65" s="2" customFormat="1" ht="16.5" customHeight="1">
      <c r="A269" s="33"/>
      <c r="B269" s="143"/>
      <c r="C269" s="185" t="s">
        <v>448</v>
      </c>
      <c r="D269" s="185" t="s">
        <v>211</v>
      </c>
      <c r="E269" s="186" t="s">
        <v>449</v>
      </c>
      <c r="F269" s="187" t="s">
        <v>450</v>
      </c>
      <c r="G269" s="188" t="s">
        <v>297</v>
      </c>
      <c r="H269" s="189">
        <v>4</v>
      </c>
      <c r="I269" s="190"/>
      <c r="J269" s="191">
        <f>ROUND(I269*H269,2)</f>
        <v>0</v>
      </c>
      <c r="K269" s="187" t="s">
        <v>434</v>
      </c>
      <c r="L269" s="192"/>
      <c r="M269" s="193" t="s">
        <v>3</v>
      </c>
      <c r="N269" s="194" t="s">
        <v>48</v>
      </c>
      <c r="O269" s="54"/>
      <c r="P269" s="153">
        <f>O269*H269</f>
        <v>0</v>
      </c>
      <c r="Q269" s="153">
        <v>0.06</v>
      </c>
      <c r="R269" s="153">
        <f>Q269*H269</f>
        <v>0.24</v>
      </c>
      <c r="S269" s="153">
        <v>0</v>
      </c>
      <c r="T269" s="154">
        <f>S269*H269</f>
        <v>0</v>
      </c>
      <c r="U269" s="33"/>
      <c r="V269" s="33"/>
      <c r="W269" s="33"/>
      <c r="X269" s="33"/>
      <c r="Y269" s="33"/>
      <c r="Z269" s="33"/>
      <c r="AA269" s="33"/>
      <c r="AB269" s="33"/>
      <c r="AC269" s="33"/>
      <c r="AD269" s="33"/>
      <c r="AE269" s="33"/>
      <c r="AR269" s="155" t="s">
        <v>194</v>
      </c>
      <c r="AT269" s="155" t="s">
        <v>211</v>
      </c>
      <c r="AU269" s="155" t="s">
        <v>87</v>
      </c>
      <c r="AY269" s="18" t="s">
        <v>140</v>
      </c>
      <c r="BE269" s="156">
        <f>IF(N269="základní",J269,0)</f>
        <v>0</v>
      </c>
      <c r="BF269" s="156">
        <f>IF(N269="snížená",J269,0)</f>
        <v>0</v>
      </c>
      <c r="BG269" s="156">
        <f>IF(N269="zákl. přenesená",J269,0)</f>
        <v>0</v>
      </c>
      <c r="BH269" s="156">
        <f>IF(N269="sníž. přenesená",J269,0)</f>
        <v>0</v>
      </c>
      <c r="BI269" s="156">
        <f>IF(N269="nulová",J269,0)</f>
        <v>0</v>
      </c>
      <c r="BJ269" s="18" t="s">
        <v>84</v>
      </c>
      <c r="BK269" s="156">
        <f>ROUND(I269*H269,2)</f>
        <v>0</v>
      </c>
      <c r="BL269" s="18" t="s">
        <v>147</v>
      </c>
      <c r="BM269" s="155" t="s">
        <v>451</v>
      </c>
    </row>
    <row r="270" spans="1:65" s="13" customFormat="1" ht="11.25">
      <c r="B270" s="162"/>
      <c r="D270" s="157" t="s">
        <v>151</v>
      </c>
      <c r="E270" s="163" t="s">
        <v>3</v>
      </c>
      <c r="F270" s="164" t="s">
        <v>452</v>
      </c>
      <c r="H270" s="165">
        <v>4</v>
      </c>
      <c r="I270" s="166"/>
      <c r="L270" s="162"/>
      <c r="M270" s="167"/>
      <c r="N270" s="168"/>
      <c r="O270" s="168"/>
      <c r="P270" s="168"/>
      <c r="Q270" s="168"/>
      <c r="R270" s="168"/>
      <c r="S270" s="168"/>
      <c r="T270" s="169"/>
      <c r="AT270" s="163" t="s">
        <v>151</v>
      </c>
      <c r="AU270" s="163" t="s">
        <v>87</v>
      </c>
      <c r="AV270" s="13" t="s">
        <v>87</v>
      </c>
      <c r="AW270" s="13" t="s">
        <v>37</v>
      </c>
      <c r="AX270" s="13" t="s">
        <v>84</v>
      </c>
      <c r="AY270" s="163" t="s">
        <v>140</v>
      </c>
    </row>
    <row r="271" spans="1:65" s="2" customFormat="1" ht="16.5" customHeight="1">
      <c r="A271" s="33"/>
      <c r="B271" s="143"/>
      <c r="C271" s="144" t="s">
        <v>453</v>
      </c>
      <c r="D271" s="144" t="s">
        <v>142</v>
      </c>
      <c r="E271" s="145" t="s">
        <v>454</v>
      </c>
      <c r="F271" s="146" t="s">
        <v>455</v>
      </c>
      <c r="G271" s="147" t="s">
        <v>145</v>
      </c>
      <c r="H271" s="148">
        <v>70.266000000000005</v>
      </c>
      <c r="I271" s="149"/>
      <c r="J271" s="150">
        <f>ROUND(I271*H271,2)</f>
        <v>0</v>
      </c>
      <c r="K271" s="146" t="s">
        <v>146</v>
      </c>
      <c r="L271" s="34"/>
      <c r="M271" s="151" t="s">
        <v>3</v>
      </c>
      <c r="N271" s="152" t="s">
        <v>48</v>
      </c>
      <c r="O271" s="54"/>
      <c r="P271" s="153">
        <f>O271*H271</f>
        <v>0</v>
      </c>
      <c r="Q271" s="153">
        <v>0</v>
      </c>
      <c r="R271" s="153">
        <f>Q271*H271</f>
        <v>0</v>
      </c>
      <c r="S271" s="153">
        <v>0</v>
      </c>
      <c r="T271" s="154">
        <f>S271*H271</f>
        <v>0</v>
      </c>
      <c r="U271" s="33"/>
      <c r="V271" s="33"/>
      <c r="W271" s="33"/>
      <c r="X271" s="33"/>
      <c r="Y271" s="33"/>
      <c r="Z271" s="33"/>
      <c r="AA271" s="33"/>
      <c r="AB271" s="33"/>
      <c r="AC271" s="33"/>
      <c r="AD271" s="33"/>
      <c r="AE271" s="33"/>
      <c r="AR271" s="155" t="s">
        <v>147</v>
      </c>
      <c r="AT271" s="155" t="s">
        <v>142</v>
      </c>
      <c r="AU271" s="155" t="s">
        <v>87</v>
      </c>
      <c r="AY271" s="18" t="s">
        <v>140</v>
      </c>
      <c r="BE271" s="156">
        <f>IF(N271="základní",J271,0)</f>
        <v>0</v>
      </c>
      <c r="BF271" s="156">
        <f>IF(N271="snížená",J271,0)</f>
        <v>0</v>
      </c>
      <c r="BG271" s="156">
        <f>IF(N271="zákl. přenesená",J271,0)</f>
        <v>0</v>
      </c>
      <c r="BH271" s="156">
        <f>IF(N271="sníž. přenesená",J271,0)</f>
        <v>0</v>
      </c>
      <c r="BI271" s="156">
        <f>IF(N271="nulová",J271,0)</f>
        <v>0</v>
      </c>
      <c r="BJ271" s="18" t="s">
        <v>84</v>
      </c>
      <c r="BK271" s="156">
        <f>ROUND(I271*H271,2)</f>
        <v>0</v>
      </c>
      <c r="BL271" s="18" t="s">
        <v>147</v>
      </c>
      <c r="BM271" s="155" t="s">
        <v>456</v>
      </c>
    </row>
    <row r="272" spans="1:65" s="2" customFormat="1" ht="107.25">
      <c r="A272" s="33"/>
      <c r="B272" s="34"/>
      <c r="C272" s="33"/>
      <c r="D272" s="157" t="s">
        <v>149</v>
      </c>
      <c r="E272" s="33"/>
      <c r="F272" s="158" t="s">
        <v>457</v>
      </c>
      <c r="G272" s="33"/>
      <c r="H272" s="33"/>
      <c r="I272" s="159"/>
      <c r="J272" s="33"/>
      <c r="K272" s="33"/>
      <c r="L272" s="34"/>
      <c r="M272" s="160"/>
      <c r="N272" s="161"/>
      <c r="O272" s="54"/>
      <c r="P272" s="54"/>
      <c r="Q272" s="54"/>
      <c r="R272" s="54"/>
      <c r="S272" s="54"/>
      <c r="T272" s="55"/>
      <c r="U272" s="33"/>
      <c r="V272" s="33"/>
      <c r="W272" s="33"/>
      <c r="X272" s="33"/>
      <c r="Y272" s="33"/>
      <c r="Z272" s="33"/>
      <c r="AA272" s="33"/>
      <c r="AB272" s="33"/>
      <c r="AC272" s="33"/>
      <c r="AD272" s="33"/>
      <c r="AE272" s="33"/>
      <c r="AT272" s="18" t="s">
        <v>149</v>
      </c>
      <c r="AU272" s="18" t="s">
        <v>87</v>
      </c>
    </row>
    <row r="273" spans="1:65" s="15" customFormat="1" ht="11.25">
      <c r="B273" s="178"/>
      <c r="D273" s="157" t="s">
        <v>151</v>
      </c>
      <c r="E273" s="179" t="s">
        <v>3</v>
      </c>
      <c r="F273" s="180" t="s">
        <v>458</v>
      </c>
      <c r="H273" s="179" t="s">
        <v>3</v>
      </c>
      <c r="I273" s="181"/>
      <c r="L273" s="178"/>
      <c r="M273" s="182"/>
      <c r="N273" s="183"/>
      <c r="O273" s="183"/>
      <c r="P273" s="183"/>
      <c r="Q273" s="183"/>
      <c r="R273" s="183"/>
      <c r="S273" s="183"/>
      <c r="T273" s="184"/>
      <c r="AT273" s="179" t="s">
        <v>151</v>
      </c>
      <c r="AU273" s="179" t="s">
        <v>87</v>
      </c>
      <c r="AV273" s="15" t="s">
        <v>84</v>
      </c>
      <c r="AW273" s="15" t="s">
        <v>37</v>
      </c>
      <c r="AX273" s="15" t="s">
        <v>77</v>
      </c>
      <c r="AY273" s="179" t="s">
        <v>140</v>
      </c>
    </row>
    <row r="274" spans="1:65" s="13" customFormat="1" ht="11.25">
      <c r="B274" s="162"/>
      <c r="D274" s="157" t="s">
        <v>151</v>
      </c>
      <c r="E274" s="163" t="s">
        <v>3</v>
      </c>
      <c r="F274" s="164" t="s">
        <v>459</v>
      </c>
      <c r="H274" s="165">
        <v>23.652000000000001</v>
      </c>
      <c r="I274" s="166"/>
      <c r="L274" s="162"/>
      <c r="M274" s="167"/>
      <c r="N274" s="168"/>
      <c r="O274" s="168"/>
      <c r="P274" s="168"/>
      <c r="Q274" s="168"/>
      <c r="R274" s="168"/>
      <c r="S274" s="168"/>
      <c r="T274" s="169"/>
      <c r="AT274" s="163" t="s">
        <v>151</v>
      </c>
      <c r="AU274" s="163" t="s">
        <v>87</v>
      </c>
      <c r="AV274" s="13" t="s">
        <v>87</v>
      </c>
      <c r="AW274" s="13" t="s">
        <v>37</v>
      </c>
      <c r="AX274" s="13" t="s">
        <v>77</v>
      </c>
      <c r="AY274" s="163" t="s">
        <v>140</v>
      </c>
    </row>
    <row r="275" spans="1:65" s="13" customFormat="1" ht="11.25">
      <c r="B275" s="162"/>
      <c r="D275" s="157" t="s">
        <v>151</v>
      </c>
      <c r="E275" s="163" t="s">
        <v>3</v>
      </c>
      <c r="F275" s="164" t="s">
        <v>460</v>
      </c>
      <c r="H275" s="165">
        <v>23.231999999999999</v>
      </c>
      <c r="I275" s="166"/>
      <c r="L275" s="162"/>
      <c r="M275" s="167"/>
      <c r="N275" s="168"/>
      <c r="O275" s="168"/>
      <c r="P275" s="168"/>
      <c r="Q275" s="168"/>
      <c r="R275" s="168"/>
      <c r="S275" s="168"/>
      <c r="T275" s="169"/>
      <c r="AT275" s="163" t="s">
        <v>151</v>
      </c>
      <c r="AU275" s="163" t="s">
        <v>87</v>
      </c>
      <c r="AV275" s="13" t="s">
        <v>87</v>
      </c>
      <c r="AW275" s="13" t="s">
        <v>37</v>
      </c>
      <c r="AX275" s="13" t="s">
        <v>77</v>
      </c>
      <c r="AY275" s="163" t="s">
        <v>140</v>
      </c>
    </row>
    <row r="276" spans="1:65" s="13" customFormat="1" ht="11.25">
      <c r="B276" s="162"/>
      <c r="D276" s="157" t="s">
        <v>151</v>
      </c>
      <c r="E276" s="163" t="s">
        <v>3</v>
      </c>
      <c r="F276" s="164" t="s">
        <v>461</v>
      </c>
      <c r="H276" s="165">
        <v>23.382000000000001</v>
      </c>
      <c r="I276" s="166"/>
      <c r="L276" s="162"/>
      <c r="M276" s="167"/>
      <c r="N276" s="168"/>
      <c r="O276" s="168"/>
      <c r="P276" s="168"/>
      <c r="Q276" s="168"/>
      <c r="R276" s="168"/>
      <c r="S276" s="168"/>
      <c r="T276" s="169"/>
      <c r="AT276" s="163" t="s">
        <v>151</v>
      </c>
      <c r="AU276" s="163" t="s">
        <v>87</v>
      </c>
      <c r="AV276" s="13" t="s">
        <v>87</v>
      </c>
      <c r="AW276" s="13" t="s">
        <v>37</v>
      </c>
      <c r="AX276" s="13" t="s">
        <v>77</v>
      </c>
      <c r="AY276" s="163" t="s">
        <v>140</v>
      </c>
    </row>
    <row r="277" spans="1:65" s="14" customFormat="1" ht="11.25">
      <c r="B277" s="170"/>
      <c r="D277" s="157" t="s">
        <v>151</v>
      </c>
      <c r="E277" s="171" t="s">
        <v>3</v>
      </c>
      <c r="F277" s="172" t="s">
        <v>167</v>
      </c>
      <c r="H277" s="173">
        <v>70.266000000000005</v>
      </c>
      <c r="I277" s="174"/>
      <c r="L277" s="170"/>
      <c r="M277" s="175"/>
      <c r="N277" s="176"/>
      <c r="O277" s="176"/>
      <c r="P277" s="176"/>
      <c r="Q277" s="176"/>
      <c r="R277" s="176"/>
      <c r="S277" s="176"/>
      <c r="T277" s="177"/>
      <c r="AT277" s="171" t="s">
        <v>151</v>
      </c>
      <c r="AU277" s="171" t="s">
        <v>87</v>
      </c>
      <c r="AV277" s="14" t="s">
        <v>147</v>
      </c>
      <c r="AW277" s="14" t="s">
        <v>37</v>
      </c>
      <c r="AX277" s="14" t="s">
        <v>84</v>
      </c>
      <c r="AY277" s="171" t="s">
        <v>140</v>
      </c>
    </row>
    <row r="278" spans="1:65" s="2" customFormat="1" ht="16.5" customHeight="1">
      <c r="A278" s="33"/>
      <c r="B278" s="143"/>
      <c r="C278" s="144" t="s">
        <v>462</v>
      </c>
      <c r="D278" s="144" t="s">
        <v>142</v>
      </c>
      <c r="E278" s="145" t="s">
        <v>463</v>
      </c>
      <c r="F278" s="146" t="s">
        <v>464</v>
      </c>
      <c r="G278" s="147" t="s">
        <v>145</v>
      </c>
      <c r="H278" s="148">
        <v>1.0609999999999999</v>
      </c>
      <c r="I278" s="149"/>
      <c r="J278" s="150">
        <f>ROUND(I278*H278,2)</f>
        <v>0</v>
      </c>
      <c r="K278" s="146" t="s">
        <v>146</v>
      </c>
      <c r="L278" s="34"/>
      <c r="M278" s="151" t="s">
        <v>3</v>
      </c>
      <c r="N278" s="152" t="s">
        <v>48</v>
      </c>
      <c r="O278" s="54"/>
      <c r="P278" s="153">
        <f>O278*H278</f>
        <v>0</v>
      </c>
      <c r="Q278" s="153">
        <v>2.102E-2</v>
      </c>
      <c r="R278" s="153">
        <f>Q278*H278</f>
        <v>2.2302219999999998E-2</v>
      </c>
      <c r="S278" s="153">
        <v>0</v>
      </c>
      <c r="T278" s="154">
        <f>S278*H278</f>
        <v>0</v>
      </c>
      <c r="U278" s="33"/>
      <c r="V278" s="33"/>
      <c r="W278" s="33"/>
      <c r="X278" s="33"/>
      <c r="Y278" s="33"/>
      <c r="Z278" s="33"/>
      <c r="AA278" s="33"/>
      <c r="AB278" s="33"/>
      <c r="AC278" s="33"/>
      <c r="AD278" s="33"/>
      <c r="AE278" s="33"/>
      <c r="AR278" s="155" t="s">
        <v>147</v>
      </c>
      <c r="AT278" s="155" t="s">
        <v>142</v>
      </c>
      <c r="AU278" s="155" t="s">
        <v>87</v>
      </c>
      <c r="AY278" s="18" t="s">
        <v>140</v>
      </c>
      <c r="BE278" s="156">
        <f>IF(N278="základní",J278,0)</f>
        <v>0</v>
      </c>
      <c r="BF278" s="156">
        <f>IF(N278="snížená",J278,0)</f>
        <v>0</v>
      </c>
      <c r="BG278" s="156">
        <f>IF(N278="zákl. přenesená",J278,0)</f>
        <v>0</v>
      </c>
      <c r="BH278" s="156">
        <f>IF(N278="sníž. přenesená",J278,0)</f>
        <v>0</v>
      </c>
      <c r="BI278" s="156">
        <f>IF(N278="nulová",J278,0)</f>
        <v>0</v>
      </c>
      <c r="BJ278" s="18" t="s">
        <v>84</v>
      </c>
      <c r="BK278" s="156">
        <f>ROUND(I278*H278,2)</f>
        <v>0</v>
      </c>
      <c r="BL278" s="18" t="s">
        <v>147</v>
      </c>
      <c r="BM278" s="155" t="s">
        <v>465</v>
      </c>
    </row>
    <row r="279" spans="1:65" s="2" customFormat="1" ht="87.75">
      <c r="A279" s="33"/>
      <c r="B279" s="34"/>
      <c r="C279" s="33"/>
      <c r="D279" s="157" t="s">
        <v>149</v>
      </c>
      <c r="E279" s="33"/>
      <c r="F279" s="158" t="s">
        <v>466</v>
      </c>
      <c r="G279" s="33"/>
      <c r="H279" s="33"/>
      <c r="I279" s="159"/>
      <c r="J279" s="33"/>
      <c r="K279" s="33"/>
      <c r="L279" s="34"/>
      <c r="M279" s="160"/>
      <c r="N279" s="161"/>
      <c r="O279" s="54"/>
      <c r="P279" s="54"/>
      <c r="Q279" s="54"/>
      <c r="R279" s="54"/>
      <c r="S279" s="54"/>
      <c r="T279" s="55"/>
      <c r="U279" s="33"/>
      <c r="V279" s="33"/>
      <c r="W279" s="33"/>
      <c r="X279" s="33"/>
      <c r="Y279" s="33"/>
      <c r="Z279" s="33"/>
      <c r="AA279" s="33"/>
      <c r="AB279" s="33"/>
      <c r="AC279" s="33"/>
      <c r="AD279" s="33"/>
      <c r="AE279" s="33"/>
      <c r="AT279" s="18" t="s">
        <v>149</v>
      </c>
      <c r="AU279" s="18" t="s">
        <v>87</v>
      </c>
    </row>
    <row r="280" spans="1:65" s="13" customFormat="1" ht="11.25">
      <c r="B280" s="162"/>
      <c r="D280" s="157" t="s">
        <v>151</v>
      </c>
      <c r="E280" s="163" t="s">
        <v>3</v>
      </c>
      <c r="F280" s="164" t="s">
        <v>467</v>
      </c>
      <c r="H280" s="165">
        <v>0.48</v>
      </c>
      <c r="I280" s="166"/>
      <c r="L280" s="162"/>
      <c r="M280" s="167"/>
      <c r="N280" s="168"/>
      <c r="O280" s="168"/>
      <c r="P280" s="168"/>
      <c r="Q280" s="168"/>
      <c r="R280" s="168"/>
      <c r="S280" s="168"/>
      <c r="T280" s="169"/>
      <c r="AT280" s="163" t="s">
        <v>151</v>
      </c>
      <c r="AU280" s="163" t="s">
        <v>87</v>
      </c>
      <c r="AV280" s="13" t="s">
        <v>87</v>
      </c>
      <c r="AW280" s="13" t="s">
        <v>37</v>
      </c>
      <c r="AX280" s="13" t="s">
        <v>77</v>
      </c>
      <c r="AY280" s="163" t="s">
        <v>140</v>
      </c>
    </row>
    <row r="281" spans="1:65" s="13" customFormat="1" ht="11.25">
      <c r="B281" s="162"/>
      <c r="D281" s="157" t="s">
        <v>151</v>
      </c>
      <c r="E281" s="163" t="s">
        <v>3</v>
      </c>
      <c r="F281" s="164" t="s">
        <v>468</v>
      </c>
      <c r="H281" s="165">
        <v>0.58099999999999996</v>
      </c>
      <c r="I281" s="166"/>
      <c r="L281" s="162"/>
      <c r="M281" s="167"/>
      <c r="N281" s="168"/>
      <c r="O281" s="168"/>
      <c r="P281" s="168"/>
      <c r="Q281" s="168"/>
      <c r="R281" s="168"/>
      <c r="S281" s="168"/>
      <c r="T281" s="169"/>
      <c r="AT281" s="163" t="s">
        <v>151</v>
      </c>
      <c r="AU281" s="163" t="s">
        <v>87</v>
      </c>
      <c r="AV281" s="13" t="s">
        <v>87</v>
      </c>
      <c r="AW281" s="13" t="s">
        <v>37</v>
      </c>
      <c r="AX281" s="13" t="s">
        <v>77</v>
      </c>
      <c r="AY281" s="163" t="s">
        <v>140</v>
      </c>
    </row>
    <row r="282" spans="1:65" s="14" customFormat="1" ht="11.25">
      <c r="B282" s="170"/>
      <c r="D282" s="157" t="s">
        <v>151</v>
      </c>
      <c r="E282" s="171" t="s">
        <v>3</v>
      </c>
      <c r="F282" s="172" t="s">
        <v>167</v>
      </c>
      <c r="H282" s="173">
        <v>1.0609999999999999</v>
      </c>
      <c r="I282" s="174"/>
      <c r="L282" s="170"/>
      <c r="M282" s="175"/>
      <c r="N282" s="176"/>
      <c r="O282" s="176"/>
      <c r="P282" s="176"/>
      <c r="Q282" s="176"/>
      <c r="R282" s="176"/>
      <c r="S282" s="176"/>
      <c r="T282" s="177"/>
      <c r="AT282" s="171" t="s">
        <v>151</v>
      </c>
      <c r="AU282" s="171" t="s">
        <v>87</v>
      </c>
      <c r="AV282" s="14" t="s">
        <v>147</v>
      </c>
      <c r="AW282" s="14" t="s">
        <v>37</v>
      </c>
      <c r="AX282" s="14" t="s">
        <v>84</v>
      </c>
      <c r="AY282" s="171" t="s">
        <v>140</v>
      </c>
    </row>
    <row r="283" spans="1:65" s="2" customFormat="1" ht="24">
      <c r="A283" s="33"/>
      <c r="B283" s="143"/>
      <c r="C283" s="144" t="s">
        <v>469</v>
      </c>
      <c r="D283" s="144" t="s">
        <v>142</v>
      </c>
      <c r="E283" s="145" t="s">
        <v>470</v>
      </c>
      <c r="F283" s="146" t="s">
        <v>471</v>
      </c>
      <c r="G283" s="147" t="s">
        <v>145</v>
      </c>
      <c r="H283" s="148">
        <v>61.25</v>
      </c>
      <c r="I283" s="149"/>
      <c r="J283" s="150">
        <f>ROUND(I283*H283,2)</f>
        <v>0</v>
      </c>
      <c r="K283" s="146" t="s">
        <v>146</v>
      </c>
      <c r="L283" s="34"/>
      <c r="M283" s="151" t="s">
        <v>3</v>
      </c>
      <c r="N283" s="152" t="s">
        <v>48</v>
      </c>
      <c r="O283" s="54"/>
      <c r="P283" s="153">
        <f>O283*H283</f>
        <v>0</v>
      </c>
      <c r="Q283" s="153">
        <v>1.0311999999999999</v>
      </c>
      <c r="R283" s="153">
        <f>Q283*H283</f>
        <v>63.160999999999994</v>
      </c>
      <c r="S283" s="153">
        <v>0</v>
      </c>
      <c r="T283" s="154">
        <f>S283*H283</f>
        <v>0</v>
      </c>
      <c r="U283" s="33"/>
      <c r="V283" s="33"/>
      <c r="W283" s="33"/>
      <c r="X283" s="33"/>
      <c r="Y283" s="33"/>
      <c r="Z283" s="33"/>
      <c r="AA283" s="33"/>
      <c r="AB283" s="33"/>
      <c r="AC283" s="33"/>
      <c r="AD283" s="33"/>
      <c r="AE283" s="33"/>
      <c r="AR283" s="155" t="s">
        <v>147</v>
      </c>
      <c r="AT283" s="155" t="s">
        <v>142</v>
      </c>
      <c r="AU283" s="155" t="s">
        <v>87</v>
      </c>
      <c r="AY283" s="18" t="s">
        <v>140</v>
      </c>
      <c r="BE283" s="156">
        <f>IF(N283="základní",J283,0)</f>
        <v>0</v>
      </c>
      <c r="BF283" s="156">
        <f>IF(N283="snížená",J283,0)</f>
        <v>0</v>
      </c>
      <c r="BG283" s="156">
        <f>IF(N283="zákl. přenesená",J283,0)</f>
        <v>0</v>
      </c>
      <c r="BH283" s="156">
        <f>IF(N283="sníž. přenesená",J283,0)</f>
        <v>0</v>
      </c>
      <c r="BI283" s="156">
        <f>IF(N283="nulová",J283,0)</f>
        <v>0</v>
      </c>
      <c r="BJ283" s="18" t="s">
        <v>84</v>
      </c>
      <c r="BK283" s="156">
        <f>ROUND(I283*H283,2)</f>
        <v>0</v>
      </c>
      <c r="BL283" s="18" t="s">
        <v>147</v>
      </c>
      <c r="BM283" s="155" t="s">
        <v>472</v>
      </c>
    </row>
    <row r="284" spans="1:65" s="2" customFormat="1" ht="68.25">
      <c r="A284" s="33"/>
      <c r="B284" s="34"/>
      <c r="C284" s="33"/>
      <c r="D284" s="157" t="s">
        <v>149</v>
      </c>
      <c r="E284" s="33"/>
      <c r="F284" s="158" t="s">
        <v>473</v>
      </c>
      <c r="G284" s="33"/>
      <c r="H284" s="33"/>
      <c r="I284" s="159"/>
      <c r="J284" s="33"/>
      <c r="K284" s="33"/>
      <c r="L284" s="34"/>
      <c r="M284" s="160"/>
      <c r="N284" s="161"/>
      <c r="O284" s="54"/>
      <c r="P284" s="54"/>
      <c r="Q284" s="54"/>
      <c r="R284" s="54"/>
      <c r="S284" s="54"/>
      <c r="T284" s="55"/>
      <c r="U284" s="33"/>
      <c r="V284" s="33"/>
      <c r="W284" s="33"/>
      <c r="X284" s="33"/>
      <c r="Y284" s="33"/>
      <c r="Z284" s="33"/>
      <c r="AA284" s="33"/>
      <c r="AB284" s="33"/>
      <c r="AC284" s="33"/>
      <c r="AD284" s="33"/>
      <c r="AE284" s="33"/>
      <c r="AT284" s="18" t="s">
        <v>149</v>
      </c>
      <c r="AU284" s="18" t="s">
        <v>87</v>
      </c>
    </row>
    <row r="285" spans="1:65" s="13" customFormat="1" ht="11.25">
      <c r="B285" s="162"/>
      <c r="D285" s="157" t="s">
        <v>151</v>
      </c>
      <c r="E285" s="163" t="s">
        <v>3</v>
      </c>
      <c r="F285" s="164" t="s">
        <v>474</v>
      </c>
      <c r="H285" s="165">
        <v>61.25</v>
      </c>
      <c r="I285" s="166"/>
      <c r="L285" s="162"/>
      <c r="M285" s="167"/>
      <c r="N285" s="168"/>
      <c r="O285" s="168"/>
      <c r="P285" s="168"/>
      <c r="Q285" s="168"/>
      <c r="R285" s="168"/>
      <c r="S285" s="168"/>
      <c r="T285" s="169"/>
      <c r="AT285" s="163" t="s">
        <v>151</v>
      </c>
      <c r="AU285" s="163" t="s">
        <v>87</v>
      </c>
      <c r="AV285" s="13" t="s">
        <v>87</v>
      </c>
      <c r="AW285" s="13" t="s">
        <v>37</v>
      </c>
      <c r="AX285" s="13" t="s">
        <v>84</v>
      </c>
      <c r="AY285" s="163" t="s">
        <v>140</v>
      </c>
    </row>
    <row r="286" spans="1:65" s="12" customFormat="1" ht="22.9" customHeight="1">
      <c r="B286" s="130"/>
      <c r="D286" s="131" t="s">
        <v>76</v>
      </c>
      <c r="E286" s="141" t="s">
        <v>203</v>
      </c>
      <c r="F286" s="141" t="s">
        <v>475</v>
      </c>
      <c r="I286" s="133"/>
      <c r="J286" s="142">
        <f>BK286</f>
        <v>0</v>
      </c>
      <c r="L286" s="130"/>
      <c r="M286" s="135"/>
      <c r="N286" s="136"/>
      <c r="O286" s="136"/>
      <c r="P286" s="137">
        <f>SUM(P287:P381)</f>
        <v>0</v>
      </c>
      <c r="Q286" s="136"/>
      <c r="R286" s="137">
        <f>SUM(R287:R381)</f>
        <v>27.427768939999996</v>
      </c>
      <c r="S286" s="136"/>
      <c r="T286" s="138">
        <f>SUM(T287:T381)</f>
        <v>0.375</v>
      </c>
      <c r="AR286" s="131" t="s">
        <v>84</v>
      </c>
      <c r="AT286" s="139" t="s">
        <v>76</v>
      </c>
      <c r="AU286" s="139" t="s">
        <v>84</v>
      </c>
      <c r="AY286" s="131" t="s">
        <v>140</v>
      </c>
      <c r="BK286" s="140">
        <f>SUM(BK287:BK381)</f>
        <v>0</v>
      </c>
    </row>
    <row r="287" spans="1:65" s="2" customFormat="1" ht="16.5" customHeight="1">
      <c r="A287" s="33"/>
      <c r="B287" s="143"/>
      <c r="C287" s="144" t="s">
        <v>476</v>
      </c>
      <c r="D287" s="144" t="s">
        <v>142</v>
      </c>
      <c r="E287" s="145" t="s">
        <v>477</v>
      </c>
      <c r="F287" s="146" t="s">
        <v>478</v>
      </c>
      <c r="G287" s="147" t="s">
        <v>155</v>
      </c>
      <c r="H287" s="148">
        <v>224.36</v>
      </c>
      <c r="I287" s="149"/>
      <c r="J287" s="150">
        <f>ROUND(I287*H287,2)</f>
        <v>0</v>
      </c>
      <c r="K287" s="146" t="s">
        <v>146</v>
      </c>
      <c r="L287" s="34"/>
      <c r="M287" s="151" t="s">
        <v>3</v>
      </c>
      <c r="N287" s="152" t="s">
        <v>48</v>
      </c>
      <c r="O287" s="54"/>
      <c r="P287" s="153">
        <f>O287*H287</f>
        <v>0</v>
      </c>
      <c r="Q287" s="153">
        <v>4.0079999999999998E-2</v>
      </c>
      <c r="R287" s="153">
        <f>Q287*H287</f>
        <v>8.9923488000000003</v>
      </c>
      <c r="S287" s="153">
        <v>0</v>
      </c>
      <c r="T287" s="154">
        <f>S287*H287</f>
        <v>0</v>
      </c>
      <c r="U287" s="33"/>
      <c r="V287" s="33"/>
      <c r="W287" s="33"/>
      <c r="X287" s="33"/>
      <c r="Y287" s="33"/>
      <c r="Z287" s="33"/>
      <c r="AA287" s="33"/>
      <c r="AB287" s="33"/>
      <c r="AC287" s="33"/>
      <c r="AD287" s="33"/>
      <c r="AE287" s="33"/>
      <c r="AR287" s="155" t="s">
        <v>147</v>
      </c>
      <c r="AT287" s="155" t="s">
        <v>142</v>
      </c>
      <c r="AU287" s="155" t="s">
        <v>87</v>
      </c>
      <c r="AY287" s="18" t="s">
        <v>140</v>
      </c>
      <c r="BE287" s="156">
        <f>IF(N287="základní",J287,0)</f>
        <v>0</v>
      </c>
      <c r="BF287" s="156">
        <f>IF(N287="snížená",J287,0)</f>
        <v>0</v>
      </c>
      <c r="BG287" s="156">
        <f>IF(N287="zákl. přenesená",J287,0)</f>
        <v>0</v>
      </c>
      <c r="BH287" s="156">
        <f>IF(N287="sníž. přenesená",J287,0)</f>
        <v>0</v>
      </c>
      <c r="BI287" s="156">
        <f>IF(N287="nulová",J287,0)</f>
        <v>0</v>
      </c>
      <c r="BJ287" s="18" t="s">
        <v>84</v>
      </c>
      <c r="BK287" s="156">
        <f>ROUND(I287*H287,2)</f>
        <v>0</v>
      </c>
      <c r="BL287" s="18" t="s">
        <v>147</v>
      </c>
      <c r="BM287" s="155" t="s">
        <v>479</v>
      </c>
    </row>
    <row r="288" spans="1:65" s="2" customFormat="1" ht="107.25">
      <c r="A288" s="33"/>
      <c r="B288" s="34"/>
      <c r="C288" s="33"/>
      <c r="D288" s="157" t="s">
        <v>149</v>
      </c>
      <c r="E288" s="33"/>
      <c r="F288" s="158" t="s">
        <v>480</v>
      </c>
      <c r="G288" s="33"/>
      <c r="H288" s="33"/>
      <c r="I288" s="159"/>
      <c r="J288" s="33"/>
      <c r="K288" s="33"/>
      <c r="L288" s="34"/>
      <c r="M288" s="160"/>
      <c r="N288" s="161"/>
      <c r="O288" s="54"/>
      <c r="P288" s="54"/>
      <c r="Q288" s="54"/>
      <c r="R288" s="54"/>
      <c r="S288" s="54"/>
      <c r="T288" s="55"/>
      <c r="U288" s="33"/>
      <c r="V288" s="33"/>
      <c r="W288" s="33"/>
      <c r="X288" s="33"/>
      <c r="Y288" s="33"/>
      <c r="Z288" s="33"/>
      <c r="AA288" s="33"/>
      <c r="AB288" s="33"/>
      <c r="AC288" s="33"/>
      <c r="AD288" s="33"/>
      <c r="AE288" s="33"/>
      <c r="AT288" s="18" t="s">
        <v>149</v>
      </c>
      <c r="AU288" s="18" t="s">
        <v>87</v>
      </c>
    </row>
    <row r="289" spans="1:65" s="13" customFormat="1" ht="11.25">
      <c r="B289" s="162"/>
      <c r="D289" s="157" t="s">
        <v>151</v>
      </c>
      <c r="E289" s="163" t="s">
        <v>3</v>
      </c>
      <c r="F289" s="164" t="s">
        <v>481</v>
      </c>
      <c r="H289" s="165">
        <v>224.36</v>
      </c>
      <c r="I289" s="166"/>
      <c r="L289" s="162"/>
      <c r="M289" s="167"/>
      <c r="N289" s="168"/>
      <c r="O289" s="168"/>
      <c r="P289" s="168"/>
      <c r="Q289" s="168"/>
      <c r="R289" s="168"/>
      <c r="S289" s="168"/>
      <c r="T289" s="169"/>
      <c r="AT289" s="163" t="s">
        <v>151</v>
      </c>
      <c r="AU289" s="163" t="s">
        <v>87</v>
      </c>
      <c r="AV289" s="13" t="s">
        <v>87</v>
      </c>
      <c r="AW289" s="13" t="s">
        <v>37</v>
      </c>
      <c r="AX289" s="13" t="s">
        <v>84</v>
      </c>
      <c r="AY289" s="163" t="s">
        <v>140</v>
      </c>
    </row>
    <row r="290" spans="1:65" s="2" customFormat="1" ht="16.5" customHeight="1">
      <c r="A290" s="33"/>
      <c r="B290" s="143"/>
      <c r="C290" s="185" t="s">
        <v>482</v>
      </c>
      <c r="D290" s="185" t="s">
        <v>211</v>
      </c>
      <c r="E290" s="186" t="s">
        <v>483</v>
      </c>
      <c r="F290" s="187" t="s">
        <v>484</v>
      </c>
      <c r="G290" s="188" t="s">
        <v>155</v>
      </c>
      <c r="H290" s="189">
        <v>240.36</v>
      </c>
      <c r="I290" s="190"/>
      <c r="J290" s="191">
        <f>ROUND(I290*H290,2)</f>
        <v>0</v>
      </c>
      <c r="K290" s="187" t="s">
        <v>434</v>
      </c>
      <c r="L290" s="192"/>
      <c r="M290" s="193" t="s">
        <v>3</v>
      </c>
      <c r="N290" s="194" t="s">
        <v>48</v>
      </c>
      <c r="O290" s="54"/>
      <c r="P290" s="153">
        <f>O290*H290</f>
        <v>0</v>
      </c>
      <c r="Q290" s="153">
        <v>2.1299999999999999E-2</v>
      </c>
      <c r="R290" s="153">
        <f>Q290*H290</f>
        <v>5.1196679999999999</v>
      </c>
      <c r="S290" s="153">
        <v>0</v>
      </c>
      <c r="T290" s="154">
        <f>S290*H290</f>
        <v>0</v>
      </c>
      <c r="U290" s="33"/>
      <c r="V290" s="33"/>
      <c r="W290" s="33"/>
      <c r="X290" s="33"/>
      <c r="Y290" s="33"/>
      <c r="Z290" s="33"/>
      <c r="AA290" s="33"/>
      <c r="AB290" s="33"/>
      <c r="AC290" s="33"/>
      <c r="AD290" s="33"/>
      <c r="AE290" s="33"/>
      <c r="AR290" s="155" t="s">
        <v>194</v>
      </c>
      <c r="AT290" s="155" t="s">
        <v>211</v>
      </c>
      <c r="AU290" s="155" t="s">
        <v>87</v>
      </c>
      <c r="AY290" s="18" t="s">
        <v>140</v>
      </c>
      <c r="BE290" s="156">
        <f>IF(N290="základní",J290,0)</f>
        <v>0</v>
      </c>
      <c r="BF290" s="156">
        <f>IF(N290="snížená",J290,0)</f>
        <v>0</v>
      </c>
      <c r="BG290" s="156">
        <f>IF(N290="zákl. přenesená",J290,0)</f>
        <v>0</v>
      </c>
      <c r="BH290" s="156">
        <f>IF(N290="sníž. přenesená",J290,0)</f>
        <v>0</v>
      </c>
      <c r="BI290" s="156">
        <f>IF(N290="nulová",J290,0)</f>
        <v>0</v>
      </c>
      <c r="BJ290" s="18" t="s">
        <v>84</v>
      </c>
      <c r="BK290" s="156">
        <f>ROUND(I290*H290,2)</f>
        <v>0</v>
      </c>
      <c r="BL290" s="18" t="s">
        <v>147</v>
      </c>
      <c r="BM290" s="155" t="s">
        <v>485</v>
      </c>
    </row>
    <row r="291" spans="1:65" s="13" customFormat="1" ht="11.25">
      <c r="B291" s="162"/>
      <c r="D291" s="157" t="s">
        <v>151</v>
      </c>
      <c r="E291" s="163" t="s">
        <v>3</v>
      </c>
      <c r="F291" s="164" t="s">
        <v>486</v>
      </c>
      <c r="H291" s="165">
        <v>240.36</v>
      </c>
      <c r="I291" s="166"/>
      <c r="L291" s="162"/>
      <c r="M291" s="167"/>
      <c r="N291" s="168"/>
      <c r="O291" s="168"/>
      <c r="P291" s="168"/>
      <c r="Q291" s="168"/>
      <c r="R291" s="168"/>
      <c r="S291" s="168"/>
      <c r="T291" s="169"/>
      <c r="AT291" s="163" t="s">
        <v>151</v>
      </c>
      <c r="AU291" s="163" t="s">
        <v>87</v>
      </c>
      <c r="AV291" s="13" t="s">
        <v>87</v>
      </c>
      <c r="AW291" s="13" t="s">
        <v>37</v>
      </c>
      <c r="AX291" s="13" t="s">
        <v>84</v>
      </c>
      <c r="AY291" s="163" t="s">
        <v>140</v>
      </c>
    </row>
    <row r="292" spans="1:65" s="2" customFormat="1" ht="16.5" customHeight="1">
      <c r="A292" s="33"/>
      <c r="B292" s="143"/>
      <c r="C292" s="144" t="s">
        <v>487</v>
      </c>
      <c r="D292" s="144" t="s">
        <v>142</v>
      </c>
      <c r="E292" s="145" t="s">
        <v>488</v>
      </c>
      <c r="F292" s="146" t="s">
        <v>489</v>
      </c>
      <c r="G292" s="147" t="s">
        <v>155</v>
      </c>
      <c r="H292" s="148">
        <v>16</v>
      </c>
      <c r="I292" s="149"/>
      <c r="J292" s="150">
        <f>ROUND(I292*H292,2)</f>
        <v>0</v>
      </c>
      <c r="K292" s="146" t="s">
        <v>146</v>
      </c>
      <c r="L292" s="34"/>
      <c r="M292" s="151" t="s">
        <v>3</v>
      </c>
      <c r="N292" s="152" t="s">
        <v>48</v>
      </c>
      <c r="O292" s="54"/>
      <c r="P292" s="153">
        <f>O292*H292</f>
        <v>0</v>
      </c>
      <c r="Q292" s="153">
        <v>7.3999999999999999E-4</v>
      </c>
      <c r="R292" s="153">
        <f>Q292*H292</f>
        <v>1.184E-2</v>
      </c>
      <c r="S292" s="153">
        <v>0</v>
      </c>
      <c r="T292" s="154">
        <f>S292*H292</f>
        <v>0</v>
      </c>
      <c r="U292" s="33"/>
      <c r="V292" s="33"/>
      <c r="W292" s="33"/>
      <c r="X292" s="33"/>
      <c r="Y292" s="33"/>
      <c r="Z292" s="33"/>
      <c r="AA292" s="33"/>
      <c r="AB292" s="33"/>
      <c r="AC292" s="33"/>
      <c r="AD292" s="33"/>
      <c r="AE292" s="33"/>
      <c r="AR292" s="155" t="s">
        <v>147</v>
      </c>
      <c r="AT292" s="155" t="s">
        <v>142</v>
      </c>
      <c r="AU292" s="155" t="s">
        <v>87</v>
      </c>
      <c r="AY292" s="18" t="s">
        <v>140</v>
      </c>
      <c r="BE292" s="156">
        <f>IF(N292="základní",J292,0)</f>
        <v>0</v>
      </c>
      <c r="BF292" s="156">
        <f>IF(N292="snížená",J292,0)</f>
        <v>0</v>
      </c>
      <c r="BG292" s="156">
        <f>IF(N292="zákl. přenesená",J292,0)</f>
        <v>0</v>
      </c>
      <c r="BH292" s="156">
        <f>IF(N292="sníž. přenesená",J292,0)</f>
        <v>0</v>
      </c>
      <c r="BI292" s="156">
        <f>IF(N292="nulová",J292,0)</f>
        <v>0</v>
      </c>
      <c r="BJ292" s="18" t="s">
        <v>84</v>
      </c>
      <c r="BK292" s="156">
        <f>ROUND(I292*H292,2)</f>
        <v>0</v>
      </c>
      <c r="BL292" s="18" t="s">
        <v>147</v>
      </c>
      <c r="BM292" s="155" t="s">
        <v>490</v>
      </c>
    </row>
    <row r="293" spans="1:65" s="2" customFormat="1" ht="107.25">
      <c r="A293" s="33"/>
      <c r="B293" s="34"/>
      <c r="C293" s="33"/>
      <c r="D293" s="157" t="s">
        <v>149</v>
      </c>
      <c r="E293" s="33"/>
      <c r="F293" s="158" t="s">
        <v>480</v>
      </c>
      <c r="G293" s="33"/>
      <c r="H293" s="33"/>
      <c r="I293" s="159"/>
      <c r="J293" s="33"/>
      <c r="K293" s="33"/>
      <c r="L293" s="34"/>
      <c r="M293" s="160"/>
      <c r="N293" s="161"/>
      <c r="O293" s="54"/>
      <c r="P293" s="54"/>
      <c r="Q293" s="54"/>
      <c r="R293" s="54"/>
      <c r="S293" s="54"/>
      <c r="T293" s="55"/>
      <c r="U293" s="33"/>
      <c r="V293" s="33"/>
      <c r="W293" s="33"/>
      <c r="X293" s="33"/>
      <c r="Y293" s="33"/>
      <c r="Z293" s="33"/>
      <c r="AA293" s="33"/>
      <c r="AB293" s="33"/>
      <c r="AC293" s="33"/>
      <c r="AD293" s="33"/>
      <c r="AE293" s="33"/>
      <c r="AT293" s="18" t="s">
        <v>149</v>
      </c>
      <c r="AU293" s="18" t="s">
        <v>87</v>
      </c>
    </row>
    <row r="294" spans="1:65" s="13" customFormat="1" ht="11.25">
      <c r="B294" s="162"/>
      <c r="D294" s="157" t="s">
        <v>151</v>
      </c>
      <c r="E294" s="163" t="s">
        <v>3</v>
      </c>
      <c r="F294" s="164" t="s">
        <v>491</v>
      </c>
      <c r="H294" s="165">
        <v>16</v>
      </c>
      <c r="I294" s="166"/>
      <c r="L294" s="162"/>
      <c r="M294" s="167"/>
      <c r="N294" s="168"/>
      <c r="O294" s="168"/>
      <c r="P294" s="168"/>
      <c r="Q294" s="168"/>
      <c r="R294" s="168"/>
      <c r="S294" s="168"/>
      <c r="T294" s="169"/>
      <c r="AT294" s="163" t="s">
        <v>151</v>
      </c>
      <c r="AU294" s="163" t="s">
        <v>87</v>
      </c>
      <c r="AV294" s="13" t="s">
        <v>87</v>
      </c>
      <c r="AW294" s="13" t="s">
        <v>37</v>
      </c>
      <c r="AX294" s="13" t="s">
        <v>84</v>
      </c>
      <c r="AY294" s="163" t="s">
        <v>140</v>
      </c>
    </row>
    <row r="295" spans="1:65" s="2" customFormat="1" ht="24">
      <c r="A295" s="33"/>
      <c r="B295" s="143"/>
      <c r="C295" s="144" t="s">
        <v>492</v>
      </c>
      <c r="D295" s="144" t="s">
        <v>142</v>
      </c>
      <c r="E295" s="145" t="s">
        <v>493</v>
      </c>
      <c r="F295" s="146" t="s">
        <v>494</v>
      </c>
      <c r="G295" s="147" t="s">
        <v>155</v>
      </c>
      <c r="H295" s="148">
        <v>28.34</v>
      </c>
      <c r="I295" s="149"/>
      <c r="J295" s="150">
        <f>ROUND(I295*H295,2)</f>
        <v>0</v>
      </c>
      <c r="K295" s="146" t="s">
        <v>146</v>
      </c>
      <c r="L295" s="34"/>
      <c r="M295" s="151" t="s">
        <v>3</v>
      </c>
      <c r="N295" s="152" t="s">
        <v>48</v>
      </c>
      <c r="O295" s="54"/>
      <c r="P295" s="153">
        <f>O295*H295</f>
        <v>0</v>
      </c>
      <c r="Q295" s="153">
        <v>0.1295</v>
      </c>
      <c r="R295" s="153">
        <f>Q295*H295</f>
        <v>3.6700300000000001</v>
      </c>
      <c r="S295" s="153">
        <v>0</v>
      </c>
      <c r="T295" s="154">
        <f>S295*H295</f>
        <v>0</v>
      </c>
      <c r="U295" s="33"/>
      <c r="V295" s="33"/>
      <c r="W295" s="33"/>
      <c r="X295" s="33"/>
      <c r="Y295" s="33"/>
      <c r="Z295" s="33"/>
      <c r="AA295" s="33"/>
      <c r="AB295" s="33"/>
      <c r="AC295" s="33"/>
      <c r="AD295" s="33"/>
      <c r="AE295" s="33"/>
      <c r="AR295" s="155" t="s">
        <v>147</v>
      </c>
      <c r="AT295" s="155" t="s">
        <v>142</v>
      </c>
      <c r="AU295" s="155" t="s">
        <v>87</v>
      </c>
      <c r="AY295" s="18" t="s">
        <v>140</v>
      </c>
      <c r="BE295" s="156">
        <f>IF(N295="základní",J295,0)</f>
        <v>0</v>
      </c>
      <c r="BF295" s="156">
        <f>IF(N295="snížená",J295,0)</f>
        <v>0</v>
      </c>
      <c r="BG295" s="156">
        <f>IF(N295="zákl. přenesená",J295,0)</f>
        <v>0</v>
      </c>
      <c r="BH295" s="156">
        <f>IF(N295="sníž. přenesená",J295,0)</f>
        <v>0</v>
      </c>
      <c r="BI295" s="156">
        <f>IF(N295="nulová",J295,0)</f>
        <v>0</v>
      </c>
      <c r="BJ295" s="18" t="s">
        <v>84</v>
      </c>
      <c r="BK295" s="156">
        <f>ROUND(I295*H295,2)</f>
        <v>0</v>
      </c>
      <c r="BL295" s="18" t="s">
        <v>147</v>
      </c>
      <c r="BM295" s="155" t="s">
        <v>495</v>
      </c>
    </row>
    <row r="296" spans="1:65" s="2" customFormat="1" ht="97.5">
      <c r="A296" s="33"/>
      <c r="B296" s="34"/>
      <c r="C296" s="33"/>
      <c r="D296" s="157" t="s">
        <v>149</v>
      </c>
      <c r="E296" s="33"/>
      <c r="F296" s="158" t="s">
        <v>496</v>
      </c>
      <c r="G296" s="33"/>
      <c r="H296" s="33"/>
      <c r="I296" s="159"/>
      <c r="J296" s="33"/>
      <c r="K296" s="33"/>
      <c r="L296" s="34"/>
      <c r="M296" s="160"/>
      <c r="N296" s="161"/>
      <c r="O296" s="54"/>
      <c r="P296" s="54"/>
      <c r="Q296" s="54"/>
      <c r="R296" s="54"/>
      <c r="S296" s="54"/>
      <c r="T296" s="55"/>
      <c r="U296" s="33"/>
      <c r="V296" s="33"/>
      <c r="W296" s="33"/>
      <c r="X296" s="33"/>
      <c r="Y296" s="33"/>
      <c r="Z296" s="33"/>
      <c r="AA296" s="33"/>
      <c r="AB296" s="33"/>
      <c r="AC296" s="33"/>
      <c r="AD296" s="33"/>
      <c r="AE296" s="33"/>
      <c r="AT296" s="18" t="s">
        <v>149</v>
      </c>
      <c r="AU296" s="18" t="s">
        <v>87</v>
      </c>
    </row>
    <row r="297" spans="1:65" s="13" customFormat="1" ht="22.5">
      <c r="B297" s="162"/>
      <c r="D297" s="157" t="s">
        <v>151</v>
      </c>
      <c r="E297" s="163" t="s">
        <v>3</v>
      </c>
      <c r="F297" s="164" t="s">
        <v>497</v>
      </c>
      <c r="H297" s="165">
        <v>28.34</v>
      </c>
      <c r="I297" s="166"/>
      <c r="L297" s="162"/>
      <c r="M297" s="167"/>
      <c r="N297" s="168"/>
      <c r="O297" s="168"/>
      <c r="P297" s="168"/>
      <c r="Q297" s="168"/>
      <c r="R297" s="168"/>
      <c r="S297" s="168"/>
      <c r="T297" s="169"/>
      <c r="AT297" s="163" t="s">
        <v>151</v>
      </c>
      <c r="AU297" s="163" t="s">
        <v>87</v>
      </c>
      <c r="AV297" s="13" t="s">
        <v>87</v>
      </c>
      <c r="AW297" s="13" t="s">
        <v>37</v>
      </c>
      <c r="AX297" s="13" t="s">
        <v>84</v>
      </c>
      <c r="AY297" s="163" t="s">
        <v>140</v>
      </c>
    </row>
    <row r="298" spans="1:65" s="2" customFormat="1" ht="16.5" customHeight="1">
      <c r="A298" s="33"/>
      <c r="B298" s="143"/>
      <c r="C298" s="185" t="s">
        <v>498</v>
      </c>
      <c r="D298" s="185" t="s">
        <v>211</v>
      </c>
      <c r="E298" s="186" t="s">
        <v>499</v>
      </c>
      <c r="F298" s="187" t="s">
        <v>500</v>
      </c>
      <c r="G298" s="188" t="s">
        <v>155</v>
      </c>
      <c r="H298" s="189">
        <v>28.907</v>
      </c>
      <c r="I298" s="190"/>
      <c r="J298" s="191">
        <f>ROUND(I298*H298,2)</f>
        <v>0</v>
      </c>
      <c r="K298" s="187" t="s">
        <v>146</v>
      </c>
      <c r="L298" s="192"/>
      <c r="M298" s="193" t="s">
        <v>3</v>
      </c>
      <c r="N298" s="194" t="s">
        <v>48</v>
      </c>
      <c r="O298" s="54"/>
      <c r="P298" s="153">
        <f>O298*H298</f>
        <v>0</v>
      </c>
      <c r="Q298" s="153">
        <v>5.6120000000000003E-2</v>
      </c>
      <c r="R298" s="153">
        <f>Q298*H298</f>
        <v>1.62226084</v>
      </c>
      <c r="S298" s="153">
        <v>0</v>
      </c>
      <c r="T298" s="154">
        <f>S298*H298</f>
        <v>0</v>
      </c>
      <c r="U298" s="33"/>
      <c r="V298" s="33"/>
      <c r="W298" s="33"/>
      <c r="X298" s="33"/>
      <c r="Y298" s="33"/>
      <c r="Z298" s="33"/>
      <c r="AA298" s="33"/>
      <c r="AB298" s="33"/>
      <c r="AC298" s="33"/>
      <c r="AD298" s="33"/>
      <c r="AE298" s="33"/>
      <c r="AR298" s="155" t="s">
        <v>194</v>
      </c>
      <c r="AT298" s="155" t="s">
        <v>211</v>
      </c>
      <c r="AU298" s="155" t="s">
        <v>87</v>
      </c>
      <c r="AY298" s="18" t="s">
        <v>140</v>
      </c>
      <c r="BE298" s="156">
        <f>IF(N298="základní",J298,0)</f>
        <v>0</v>
      </c>
      <c r="BF298" s="156">
        <f>IF(N298="snížená",J298,0)</f>
        <v>0</v>
      </c>
      <c r="BG298" s="156">
        <f>IF(N298="zákl. přenesená",J298,0)</f>
        <v>0</v>
      </c>
      <c r="BH298" s="156">
        <f>IF(N298="sníž. přenesená",J298,0)</f>
        <v>0</v>
      </c>
      <c r="BI298" s="156">
        <f>IF(N298="nulová",J298,0)</f>
        <v>0</v>
      </c>
      <c r="BJ298" s="18" t="s">
        <v>84</v>
      </c>
      <c r="BK298" s="156">
        <f>ROUND(I298*H298,2)</f>
        <v>0</v>
      </c>
      <c r="BL298" s="18" t="s">
        <v>147</v>
      </c>
      <c r="BM298" s="155" t="s">
        <v>501</v>
      </c>
    </row>
    <row r="299" spans="1:65" s="13" customFormat="1" ht="11.25">
      <c r="B299" s="162"/>
      <c r="D299" s="157" t="s">
        <v>151</v>
      </c>
      <c r="F299" s="164" t="s">
        <v>502</v>
      </c>
      <c r="H299" s="165">
        <v>28.907</v>
      </c>
      <c r="I299" s="166"/>
      <c r="L299" s="162"/>
      <c r="M299" s="167"/>
      <c r="N299" s="168"/>
      <c r="O299" s="168"/>
      <c r="P299" s="168"/>
      <c r="Q299" s="168"/>
      <c r="R299" s="168"/>
      <c r="S299" s="168"/>
      <c r="T299" s="169"/>
      <c r="AT299" s="163" t="s">
        <v>151</v>
      </c>
      <c r="AU299" s="163" t="s">
        <v>87</v>
      </c>
      <c r="AV299" s="13" t="s">
        <v>87</v>
      </c>
      <c r="AW299" s="13" t="s">
        <v>4</v>
      </c>
      <c r="AX299" s="13" t="s">
        <v>84</v>
      </c>
      <c r="AY299" s="163" t="s">
        <v>140</v>
      </c>
    </row>
    <row r="300" spans="1:65" s="2" customFormat="1" ht="21.75" customHeight="1">
      <c r="A300" s="33"/>
      <c r="B300" s="143"/>
      <c r="C300" s="144" t="s">
        <v>503</v>
      </c>
      <c r="D300" s="144" t="s">
        <v>142</v>
      </c>
      <c r="E300" s="145" t="s">
        <v>504</v>
      </c>
      <c r="F300" s="146" t="s">
        <v>505</v>
      </c>
      <c r="G300" s="147" t="s">
        <v>155</v>
      </c>
      <c r="H300" s="148">
        <v>29.9</v>
      </c>
      <c r="I300" s="149"/>
      <c r="J300" s="150">
        <f>ROUND(I300*H300,2)</f>
        <v>0</v>
      </c>
      <c r="K300" s="146" t="s">
        <v>146</v>
      </c>
      <c r="L300" s="34"/>
      <c r="M300" s="151" t="s">
        <v>3</v>
      </c>
      <c r="N300" s="152" t="s">
        <v>48</v>
      </c>
      <c r="O300" s="54"/>
      <c r="P300" s="153">
        <f>O300*H300</f>
        <v>0</v>
      </c>
      <c r="Q300" s="153">
        <v>3.0000000000000001E-5</v>
      </c>
      <c r="R300" s="153">
        <f>Q300*H300</f>
        <v>8.9700000000000001E-4</v>
      </c>
      <c r="S300" s="153">
        <v>0</v>
      </c>
      <c r="T300" s="154">
        <f>S300*H300</f>
        <v>0</v>
      </c>
      <c r="U300" s="33"/>
      <c r="V300" s="33"/>
      <c r="W300" s="33"/>
      <c r="X300" s="33"/>
      <c r="Y300" s="33"/>
      <c r="Z300" s="33"/>
      <c r="AA300" s="33"/>
      <c r="AB300" s="33"/>
      <c r="AC300" s="33"/>
      <c r="AD300" s="33"/>
      <c r="AE300" s="33"/>
      <c r="AR300" s="155" t="s">
        <v>147</v>
      </c>
      <c r="AT300" s="155" t="s">
        <v>142</v>
      </c>
      <c r="AU300" s="155" t="s">
        <v>87</v>
      </c>
      <c r="AY300" s="18" t="s">
        <v>140</v>
      </c>
      <c r="BE300" s="156">
        <f>IF(N300="základní",J300,0)</f>
        <v>0</v>
      </c>
      <c r="BF300" s="156">
        <f>IF(N300="snížená",J300,0)</f>
        <v>0</v>
      </c>
      <c r="BG300" s="156">
        <f>IF(N300="zákl. přenesená",J300,0)</f>
        <v>0</v>
      </c>
      <c r="BH300" s="156">
        <f>IF(N300="sníž. přenesená",J300,0)</f>
        <v>0</v>
      </c>
      <c r="BI300" s="156">
        <f>IF(N300="nulová",J300,0)</f>
        <v>0</v>
      </c>
      <c r="BJ300" s="18" t="s">
        <v>84</v>
      </c>
      <c r="BK300" s="156">
        <f>ROUND(I300*H300,2)</f>
        <v>0</v>
      </c>
      <c r="BL300" s="18" t="s">
        <v>147</v>
      </c>
      <c r="BM300" s="155" t="s">
        <v>506</v>
      </c>
    </row>
    <row r="301" spans="1:65" s="2" customFormat="1" ht="204.75">
      <c r="A301" s="33"/>
      <c r="B301" s="34"/>
      <c r="C301" s="33"/>
      <c r="D301" s="157" t="s">
        <v>149</v>
      </c>
      <c r="E301" s="33"/>
      <c r="F301" s="158" t="s">
        <v>507</v>
      </c>
      <c r="G301" s="33"/>
      <c r="H301" s="33"/>
      <c r="I301" s="159"/>
      <c r="J301" s="33"/>
      <c r="K301" s="33"/>
      <c r="L301" s="34"/>
      <c r="M301" s="160"/>
      <c r="N301" s="161"/>
      <c r="O301" s="54"/>
      <c r="P301" s="54"/>
      <c r="Q301" s="54"/>
      <c r="R301" s="54"/>
      <c r="S301" s="54"/>
      <c r="T301" s="55"/>
      <c r="U301" s="33"/>
      <c r="V301" s="33"/>
      <c r="W301" s="33"/>
      <c r="X301" s="33"/>
      <c r="Y301" s="33"/>
      <c r="Z301" s="33"/>
      <c r="AA301" s="33"/>
      <c r="AB301" s="33"/>
      <c r="AC301" s="33"/>
      <c r="AD301" s="33"/>
      <c r="AE301" s="33"/>
      <c r="AT301" s="18" t="s">
        <v>149</v>
      </c>
      <c r="AU301" s="18" t="s">
        <v>87</v>
      </c>
    </row>
    <row r="302" spans="1:65" s="13" customFormat="1" ht="11.25">
      <c r="B302" s="162"/>
      <c r="D302" s="157" t="s">
        <v>151</v>
      </c>
      <c r="E302" s="163" t="s">
        <v>3</v>
      </c>
      <c r="F302" s="164" t="s">
        <v>508</v>
      </c>
      <c r="H302" s="165">
        <v>29.9</v>
      </c>
      <c r="I302" s="166"/>
      <c r="L302" s="162"/>
      <c r="M302" s="167"/>
      <c r="N302" s="168"/>
      <c r="O302" s="168"/>
      <c r="P302" s="168"/>
      <c r="Q302" s="168"/>
      <c r="R302" s="168"/>
      <c r="S302" s="168"/>
      <c r="T302" s="169"/>
      <c r="AT302" s="163" t="s">
        <v>151</v>
      </c>
      <c r="AU302" s="163" t="s">
        <v>87</v>
      </c>
      <c r="AV302" s="13" t="s">
        <v>87</v>
      </c>
      <c r="AW302" s="13" t="s">
        <v>37</v>
      </c>
      <c r="AX302" s="13" t="s">
        <v>84</v>
      </c>
      <c r="AY302" s="163" t="s">
        <v>140</v>
      </c>
    </row>
    <row r="303" spans="1:65" s="2" customFormat="1" ht="24">
      <c r="A303" s="33"/>
      <c r="B303" s="143"/>
      <c r="C303" s="144" t="s">
        <v>509</v>
      </c>
      <c r="D303" s="144" t="s">
        <v>142</v>
      </c>
      <c r="E303" s="145" t="s">
        <v>510</v>
      </c>
      <c r="F303" s="146" t="s">
        <v>511</v>
      </c>
      <c r="G303" s="147" t="s">
        <v>155</v>
      </c>
      <c r="H303" s="148">
        <v>35.54</v>
      </c>
      <c r="I303" s="149"/>
      <c r="J303" s="150">
        <f>ROUND(I303*H303,2)</f>
        <v>0</v>
      </c>
      <c r="K303" s="146" t="s">
        <v>146</v>
      </c>
      <c r="L303" s="34"/>
      <c r="M303" s="151" t="s">
        <v>3</v>
      </c>
      <c r="N303" s="152" t="s">
        <v>48</v>
      </c>
      <c r="O303" s="54"/>
      <c r="P303" s="153">
        <f>O303*H303</f>
        <v>0</v>
      </c>
      <c r="Q303" s="153">
        <v>3.4499999999999999E-3</v>
      </c>
      <c r="R303" s="153">
        <f>Q303*H303</f>
        <v>0.122613</v>
      </c>
      <c r="S303" s="153">
        <v>0</v>
      </c>
      <c r="T303" s="154">
        <f>S303*H303</f>
        <v>0</v>
      </c>
      <c r="U303" s="33"/>
      <c r="V303" s="33"/>
      <c r="W303" s="33"/>
      <c r="X303" s="33"/>
      <c r="Y303" s="33"/>
      <c r="Z303" s="33"/>
      <c r="AA303" s="33"/>
      <c r="AB303" s="33"/>
      <c r="AC303" s="33"/>
      <c r="AD303" s="33"/>
      <c r="AE303" s="33"/>
      <c r="AR303" s="155" t="s">
        <v>147</v>
      </c>
      <c r="AT303" s="155" t="s">
        <v>142</v>
      </c>
      <c r="AU303" s="155" t="s">
        <v>87</v>
      </c>
      <c r="AY303" s="18" t="s">
        <v>140</v>
      </c>
      <c r="BE303" s="156">
        <f>IF(N303="základní",J303,0)</f>
        <v>0</v>
      </c>
      <c r="BF303" s="156">
        <f>IF(N303="snížená",J303,0)</f>
        <v>0</v>
      </c>
      <c r="BG303" s="156">
        <f>IF(N303="zákl. přenesená",J303,0)</f>
        <v>0</v>
      </c>
      <c r="BH303" s="156">
        <f>IF(N303="sníž. přenesená",J303,0)</f>
        <v>0</v>
      </c>
      <c r="BI303" s="156">
        <f>IF(N303="nulová",J303,0)</f>
        <v>0</v>
      </c>
      <c r="BJ303" s="18" t="s">
        <v>84</v>
      </c>
      <c r="BK303" s="156">
        <f>ROUND(I303*H303,2)</f>
        <v>0</v>
      </c>
      <c r="BL303" s="18" t="s">
        <v>147</v>
      </c>
      <c r="BM303" s="155" t="s">
        <v>512</v>
      </c>
    </row>
    <row r="304" spans="1:65" s="2" customFormat="1" ht="204.75">
      <c r="A304" s="33"/>
      <c r="B304" s="34"/>
      <c r="C304" s="33"/>
      <c r="D304" s="157" t="s">
        <v>149</v>
      </c>
      <c r="E304" s="33"/>
      <c r="F304" s="158" t="s">
        <v>507</v>
      </c>
      <c r="G304" s="33"/>
      <c r="H304" s="33"/>
      <c r="I304" s="159"/>
      <c r="J304" s="33"/>
      <c r="K304" s="33"/>
      <c r="L304" s="34"/>
      <c r="M304" s="160"/>
      <c r="N304" s="161"/>
      <c r="O304" s="54"/>
      <c r="P304" s="54"/>
      <c r="Q304" s="54"/>
      <c r="R304" s="54"/>
      <c r="S304" s="54"/>
      <c r="T304" s="55"/>
      <c r="U304" s="33"/>
      <c r="V304" s="33"/>
      <c r="W304" s="33"/>
      <c r="X304" s="33"/>
      <c r="Y304" s="33"/>
      <c r="Z304" s="33"/>
      <c r="AA304" s="33"/>
      <c r="AB304" s="33"/>
      <c r="AC304" s="33"/>
      <c r="AD304" s="33"/>
      <c r="AE304" s="33"/>
      <c r="AT304" s="18" t="s">
        <v>149</v>
      </c>
      <c r="AU304" s="18" t="s">
        <v>87</v>
      </c>
    </row>
    <row r="305" spans="1:65" s="13" customFormat="1" ht="11.25">
      <c r="B305" s="162"/>
      <c r="D305" s="157" t="s">
        <v>151</v>
      </c>
      <c r="E305" s="163" t="s">
        <v>3</v>
      </c>
      <c r="F305" s="164" t="s">
        <v>513</v>
      </c>
      <c r="H305" s="165">
        <v>26.3</v>
      </c>
      <c r="I305" s="166"/>
      <c r="L305" s="162"/>
      <c r="M305" s="167"/>
      <c r="N305" s="168"/>
      <c r="O305" s="168"/>
      <c r="P305" s="168"/>
      <c r="Q305" s="168"/>
      <c r="R305" s="168"/>
      <c r="S305" s="168"/>
      <c r="T305" s="169"/>
      <c r="AT305" s="163" t="s">
        <v>151</v>
      </c>
      <c r="AU305" s="163" t="s">
        <v>87</v>
      </c>
      <c r="AV305" s="13" t="s">
        <v>87</v>
      </c>
      <c r="AW305" s="13" t="s">
        <v>37</v>
      </c>
      <c r="AX305" s="13" t="s">
        <v>77</v>
      </c>
      <c r="AY305" s="163" t="s">
        <v>140</v>
      </c>
    </row>
    <row r="306" spans="1:65" s="13" customFormat="1" ht="11.25">
      <c r="B306" s="162"/>
      <c r="D306" s="157" t="s">
        <v>151</v>
      </c>
      <c r="E306" s="163" t="s">
        <v>3</v>
      </c>
      <c r="F306" s="164" t="s">
        <v>514</v>
      </c>
      <c r="H306" s="165">
        <v>9.24</v>
      </c>
      <c r="I306" s="166"/>
      <c r="L306" s="162"/>
      <c r="M306" s="167"/>
      <c r="N306" s="168"/>
      <c r="O306" s="168"/>
      <c r="P306" s="168"/>
      <c r="Q306" s="168"/>
      <c r="R306" s="168"/>
      <c r="S306" s="168"/>
      <c r="T306" s="169"/>
      <c r="AT306" s="163" t="s">
        <v>151</v>
      </c>
      <c r="AU306" s="163" t="s">
        <v>87</v>
      </c>
      <c r="AV306" s="13" t="s">
        <v>87</v>
      </c>
      <c r="AW306" s="13" t="s">
        <v>37</v>
      </c>
      <c r="AX306" s="13" t="s">
        <v>77</v>
      </c>
      <c r="AY306" s="163" t="s">
        <v>140</v>
      </c>
    </row>
    <row r="307" spans="1:65" s="14" customFormat="1" ht="11.25">
      <c r="B307" s="170"/>
      <c r="D307" s="157" t="s">
        <v>151</v>
      </c>
      <c r="E307" s="171" t="s">
        <v>3</v>
      </c>
      <c r="F307" s="172" t="s">
        <v>167</v>
      </c>
      <c r="H307" s="173">
        <v>35.54</v>
      </c>
      <c r="I307" s="174"/>
      <c r="L307" s="170"/>
      <c r="M307" s="175"/>
      <c r="N307" s="176"/>
      <c r="O307" s="176"/>
      <c r="P307" s="176"/>
      <c r="Q307" s="176"/>
      <c r="R307" s="176"/>
      <c r="S307" s="176"/>
      <c r="T307" s="177"/>
      <c r="AT307" s="171" t="s">
        <v>151</v>
      </c>
      <c r="AU307" s="171" t="s">
        <v>87</v>
      </c>
      <c r="AV307" s="14" t="s">
        <v>147</v>
      </c>
      <c r="AW307" s="14" t="s">
        <v>37</v>
      </c>
      <c r="AX307" s="14" t="s">
        <v>84</v>
      </c>
      <c r="AY307" s="171" t="s">
        <v>140</v>
      </c>
    </row>
    <row r="308" spans="1:65" s="2" customFormat="1" ht="24">
      <c r="A308" s="33"/>
      <c r="B308" s="143"/>
      <c r="C308" s="144" t="s">
        <v>515</v>
      </c>
      <c r="D308" s="144" t="s">
        <v>142</v>
      </c>
      <c r="E308" s="145" t="s">
        <v>516</v>
      </c>
      <c r="F308" s="146" t="s">
        <v>517</v>
      </c>
      <c r="G308" s="147" t="s">
        <v>155</v>
      </c>
      <c r="H308" s="148">
        <v>15.83</v>
      </c>
      <c r="I308" s="149"/>
      <c r="J308" s="150">
        <f>ROUND(I308*H308,2)</f>
        <v>0</v>
      </c>
      <c r="K308" s="146" t="s">
        <v>146</v>
      </c>
      <c r="L308" s="34"/>
      <c r="M308" s="151" t="s">
        <v>3</v>
      </c>
      <c r="N308" s="152" t="s">
        <v>48</v>
      </c>
      <c r="O308" s="54"/>
      <c r="P308" s="153">
        <f>O308*H308</f>
        <v>0</v>
      </c>
      <c r="Q308" s="153">
        <v>0.16370999999999999</v>
      </c>
      <c r="R308" s="153">
        <f>Q308*H308</f>
        <v>2.5915292999999999</v>
      </c>
      <c r="S308" s="153">
        <v>0</v>
      </c>
      <c r="T308" s="154">
        <f>S308*H308</f>
        <v>0</v>
      </c>
      <c r="U308" s="33"/>
      <c r="V308" s="33"/>
      <c r="W308" s="33"/>
      <c r="X308" s="33"/>
      <c r="Y308" s="33"/>
      <c r="Z308" s="33"/>
      <c r="AA308" s="33"/>
      <c r="AB308" s="33"/>
      <c r="AC308" s="33"/>
      <c r="AD308" s="33"/>
      <c r="AE308" s="33"/>
      <c r="AR308" s="155" t="s">
        <v>147</v>
      </c>
      <c r="AT308" s="155" t="s">
        <v>142</v>
      </c>
      <c r="AU308" s="155" t="s">
        <v>87</v>
      </c>
      <c r="AY308" s="18" t="s">
        <v>140</v>
      </c>
      <c r="BE308" s="156">
        <f>IF(N308="základní",J308,0)</f>
        <v>0</v>
      </c>
      <c r="BF308" s="156">
        <f>IF(N308="snížená",J308,0)</f>
        <v>0</v>
      </c>
      <c r="BG308" s="156">
        <f>IF(N308="zákl. přenesená",J308,0)</f>
        <v>0</v>
      </c>
      <c r="BH308" s="156">
        <f>IF(N308="sníž. přenesená",J308,0)</f>
        <v>0</v>
      </c>
      <c r="BI308" s="156">
        <f>IF(N308="nulová",J308,0)</f>
        <v>0</v>
      </c>
      <c r="BJ308" s="18" t="s">
        <v>84</v>
      </c>
      <c r="BK308" s="156">
        <f>ROUND(I308*H308,2)</f>
        <v>0</v>
      </c>
      <c r="BL308" s="18" t="s">
        <v>147</v>
      </c>
      <c r="BM308" s="155" t="s">
        <v>518</v>
      </c>
    </row>
    <row r="309" spans="1:65" s="2" customFormat="1" ht="87.75">
      <c r="A309" s="33"/>
      <c r="B309" s="34"/>
      <c r="C309" s="33"/>
      <c r="D309" s="157" t="s">
        <v>149</v>
      </c>
      <c r="E309" s="33"/>
      <c r="F309" s="158" t="s">
        <v>519</v>
      </c>
      <c r="G309" s="33"/>
      <c r="H309" s="33"/>
      <c r="I309" s="159"/>
      <c r="J309" s="33"/>
      <c r="K309" s="33"/>
      <c r="L309" s="34"/>
      <c r="M309" s="160"/>
      <c r="N309" s="161"/>
      <c r="O309" s="54"/>
      <c r="P309" s="54"/>
      <c r="Q309" s="54"/>
      <c r="R309" s="54"/>
      <c r="S309" s="54"/>
      <c r="T309" s="55"/>
      <c r="U309" s="33"/>
      <c r="V309" s="33"/>
      <c r="W309" s="33"/>
      <c r="X309" s="33"/>
      <c r="Y309" s="33"/>
      <c r="Z309" s="33"/>
      <c r="AA309" s="33"/>
      <c r="AB309" s="33"/>
      <c r="AC309" s="33"/>
      <c r="AD309" s="33"/>
      <c r="AE309" s="33"/>
      <c r="AT309" s="18" t="s">
        <v>149</v>
      </c>
      <c r="AU309" s="18" t="s">
        <v>87</v>
      </c>
    </row>
    <row r="310" spans="1:65" s="13" customFormat="1" ht="11.25">
      <c r="B310" s="162"/>
      <c r="D310" s="157" t="s">
        <v>151</v>
      </c>
      <c r="E310" s="163" t="s">
        <v>3</v>
      </c>
      <c r="F310" s="164" t="s">
        <v>520</v>
      </c>
      <c r="H310" s="165">
        <v>15.83</v>
      </c>
      <c r="I310" s="166"/>
      <c r="L310" s="162"/>
      <c r="M310" s="167"/>
      <c r="N310" s="168"/>
      <c r="O310" s="168"/>
      <c r="P310" s="168"/>
      <c r="Q310" s="168"/>
      <c r="R310" s="168"/>
      <c r="S310" s="168"/>
      <c r="T310" s="169"/>
      <c r="AT310" s="163" t="s">
        <v>151</v>
      </c>
      <c r="AU310" s="163" t="s">
        <v>87</v>
      </c>
      <c r="AV310" s="13" t="s">
        <v>87</v>
      </c>
      <c r="AW310" s="13" t="s">
        <v>37</v>
      </c>
      <c r="AX310" s="13" t="s">
        <v>84</v>
      </c>
      <c r="AY310" s="163" t="s">
        <v>140</v>
      </c>
    </row>
    <row r="311" spans="1:65" s="2" customFormat="1" ht="16.5" customHeight="1">
      <c r="A311" s="33"/>
      <c r="B311" s="143"/>
      <c r="C311" s="185" t="s">
        <v>521</v>
      </c>
      <c r="D311" s="185" t="s">
        <v>211</v>
      </c>
      <c r="E311" s="186" t="s">
        <v>522</v>
      </c>
      <c r="F311" s="187" t="s">
        <v>523</v>
      </c>
      <c r="G311" s="188" t="s">
        <v>155</v>
      </c>
      <c r="H311" s="189">
        <v>15.83</v>
      </c>
      <c r="I311" s="190"/>
      <c r="J311" s="191">
        <f>ROUND(I311*H311,2)</f>
        <v>0</v>
      </c>
      <c r="K311" s="187" t="s">
        <v>146</v>
      </c>
      <c r="L311" s="192"/>
      <c r="M311" s="193" t="s">
        <v>3</v>
      </c>
      <c r="N311" s="194" t="s">
        <v>48</v>
      </c>
      <c r="O311" s="54"/>
      <c r="P311" s="153">
        <f>O311*H311</f>
        <v>0</v>
      </c>
      <c r="Q311" s="153">
        <v>0.13400000000000001</v>
      </c>
      <c r="R311" s="153">
        <f>Q311*H311</f>
        <v>2.1212200000000001</v>
      </c>
      <c r="S311" s="153">
        <v>0</v>
      </c>
      <c r="T311" s="154">
        <f>S311*H311</f>
        <v>0</v>
      </c>
      <c r="U311" s="33"/>
      <c r="V311" s="33"/>
      <c r="W311" s="33"/>
      <c r="X311" s="33"/>
      <c r="Y311" s="33"/>
      <c r="Z311" s="33"/>
      <c r="AA311" s="33"/>
      <c r="AB311" s="33"/>
      <c r="AC311" s="33"/>
      <c r="AD311" s="33"/>
      <c r="AE311" s="33"/>
      <c r="AR311" s="155" t="s">
        <v>194</v>
      </c>
      <c r="AT311" s="155" t="s">
        <v>211</v>
      </c>
      <c r="AU311" s="155" t="s">
        <v>87</v>
      </c>
      <c r="AY311" s="18" t="s">
        <v>140</v>
      </c>
      <c r="BE311" s="156">
        <f>IF(N311="základní",J311,0)</f>
        <v>0</v>
      </c>
      <c r="BF311" s="156">
        <f>IF(N311="snížená",J311,0)</f>
        <v>0</v>
      </c>
      <c r="BG311" s="156">
        <f>IF(N311="zákl. přenesená",J311,0)</f>
        <v>0</v>
      </c>
      <c r="BH311" s="156">
        <f>IF(N311="sníž. přenesená",J311,0)</f>
        <v>0</v>
      </c>
      <c r="BI311" s="156">
        <f>IF(N311="nulová",J311,0)</f>
        <v>0</v>
      </c>
      <c r="BJ311" s="18" t="s">
        <v>84</v>
      </c>
      <c r="BK311" s="156">
        <f>ROUND(I311*H311,2)</f>
        <v>0</v>
      </c>
      <c r="BL311" s="18" t="s">
        <v>147</v>
      </c>
      <c r="BM311" s="155" t="s">
        <v>524</v>
      </c>
    </row>
    <row r="312" spans="1:65" s="2" customFormat="1" ht="16.5" customHeight="1">
      <c r="A312" s="33"/>
      <c r="B312" s="143"/>
      <c r="C312" s="144" t="s">
        <v>525</v>
      </c>
      <c r="D312" s="144" t="s">
        <v>142</v>
      </c>
      <c r="E312" s="145" t="s">
        <v>526</v>
      </c>
      <c r="F312" s="146" t="s">
        <v>527</v>
      </c>
      <c r="G312" s="147" t="s">
        <v>297</v>
      </c>
      <c r="H312" s="148">
        <v>144</v>
      </c>
      <c r="I312" s="149"/>
      <c r="J312" s="150">
        <f>ROUND(I312*H312,2)</f>
        <v>0</v>
      </c>
      <c r="K312" s="146" t="s">
        <v>146</v>
      </c>
      <c r="L312" s="34"/>
      <c r="M312" s="151" t="s">
        <v>3</v>
      </c>
      <c r="N312" s="152" t="s">
        <v>48</v>
      </c>
      <c r="O312" s="54"/>
      <c r="P312" s="153">
        <f>O312*H312</f>
        <v>0</v>
      </c>
      <c r="Q312" s="153">
        <v>0</v>
      </c>
      <c r="R312" s="153">
        <f>Q312*H312</f>
        <v>0</v>
      </c>
      <c r="S312" s="153">
        <v>0</v>
      </c>
      <c r="T312" s="154">
        <f>S312*H312</f>
        <v>0</v>
      </c>
      <c r="U312" s="33"/>
      <c r="V312" s="33"/>
      <c r="W312" s="33"/>
      <c r="X312" s="33"/>
      <c r="Y312" s="33"/>
      <c r="Z312" s="33"/>
      <c r="AA312" s="33"/>
      <c r="AB312" s="33"/>
      <c r="AC312" s="33"/>
      <c r="AD312" s="33"/>
      <c r="AE312" s="33"/>
      <c r="AR312" s="155" t="s">
        <v>147</v>
      </c>
      <c r="AT312" s="155" t="s">
        <v>142</v>
      </c>
      <c r="AU312" s="155" t="s">
        <v>87</v>
      </c>
      <c r="AY312" s="18" t="s">
        <v>140</v>
      </c>
      <c r="BE312" s="156">
        <f>IF(N312="základní",J312,0)</f>
        <v>0</v>
      </c>
      <c r="BF312" s="156">
        <f>IF(N312="snížená",J312,0)</f>
        <v>0</v>
      </c>
      <c r="BG312" s="156">
        <f>IF(N312="zákl. přenesená",J312,0)</f>
        <v>0</v>
      </c>
      <c r="BH312" s="156">
        <f>IF(N312="sníž. přenesená",J312,0)</f>
        <v>0</v>
      </c>
      <c r="BI312" s="156">
        <f>IF(N312="nulová",J312,0)</f>
        <v>0</v>
      </c>
      <c r="BJ312" s="18" t="s">
        <v>84</v>
      </c>
      <c r="BK312" s="156">
        <f>ROUND(I312*H312,2)</f>
        <v>0</v>
      </c>
      <c r="BL312" s="18" t="s">
        <v>147</v>
      </c>
      <c r="BM312" s="155" t="s">
        <v>528</v>
      </c>
    </row>
    <row r="313" spans="1:65" s="2" customFormat="1" ht="87.75">
      <c r="A313" s="33"/>
      <c r="B313" s="34"/>
      <c r="C313" s="33"/>
      <c r="D313" s="157" t="s">
        <v>149</v>
      </c>
      <c r="E313" s="33"/>
      <c r="F313" s="158" t="s">
        <v>529</v>
      </c>
      <c r="G313" s="33"/>
      <c r="H313" s="33"/>
      <c r="I313" s="159"/>
      <c r="J313" s="33"/>
      <c r="K313" s="33"/>
      <c r="L313" s="34"/>
      <c r="M313" s="160"/>
      <c r="N313" s="161"/>
      <c r="O313" s="54"/>
      <c r="P313" s="54"/>
      <c r="Q313" s="54"/>
      <c r="R313" s="54"/>
      <c r="S313" s="54"/>
      <c r="T313" s="55"/>
      <c r="U313" s="33"/>
      <c r="V313" s="33"/>
      <c r="W313" s="33"/>
      <c r="X313" s="33"/>
      <c r="Y313" s="33"/>
      <c r="Z313" s="33"/>
      <c r="AA313" s="33"/>
      <c r="AB313" s="33"/>
      <c r="AC313" s="33"/>
      <c r="AD313" s="33"/>
      <c r="AE313" s="33"/>
      <c r="AT313" s="18" t="s">
        <v>149</v>
      </c>
      <c r="AU313" s="18" t="s">
        <v>87</v>
      </c>
    </row>
    <row r="314" spans="1:65" s="15" customFormat="1" ht="11.25">
      <c r="B314" s="178"/>
      <c r="D314" s="157" t="s">
        <v>151</v>
      </c>
      <c r="E314" s="179" t="s">
        <v>3</v>
      </c>
      <c r="F314" s="180" t="s">
        <v>530</v>
      </c>
      <c r="H314" s="179" t="s">
        <v>3</v>
      </c>
      <c r="I314" s="181"/>
      <c r="L314" s="178"/>
      <c r="M314" s="182"/>
      <c r="N314" s="183"/>
      <c r="O314" s="183"/>
      <c r="P314" s="183"/>
      <c r="Q314" s="183"/>
      <c r="R314" s="183"/>
      <c r="S314" s="183"/>
      <c r="T314" s="184"/>
      <c r="AT314" s="179" t="s">
        <v>151</v>
      </c>
      <c r="AU314" s="179" t="s">
        <v>87</v>
      </c>
      <c r="AV314" s="15" t="s">
        <v>84</v>
      </c>
      <c r="AW314" s="15" t="s">
        <v>37</v>
      </c>
      <c r="AX314" s="15" t="s">
        <v>77</v>
      </c>
      <c r="AY314" s="179" t="s">
        <v>140</v>
      </c>
    </row>
    <row r="315" spans="1:65" s="13" customFormat="1" ht="11.25">
      <c r="B315" s="162"/>
      <c r="D315" s="157" t="s">
        <v>151</v>
      </c>
      <c r="E315" s="163" t="s">
        <v>3</v>
      </c>
      <c r="F315" s="164" t="s">
        <v>531</v>
      </c>
      <c r="H315" s="165">
        <v>40</v>
      </c>
      <c r="I315" s="166"/>
      <c r="L315" s="162"/>
      <c r="M315" s="167"/>
      <c r="N315" s="168"/>
      <c r="O315" s="168"/>
      <c r="P315" s="168"/>
      <c r="Q315" s="168"/>
      <c r="R315" s="168"/>
      <c r="S315" s="168"/>
      <c r="T315" s="169"/>
      <c r="AT315" s="163" t="s">
        <v>151</v>
      </c>
      <c r="AU315" s="163" t="s">
        <v>87</v>
      </c>
      <c r="AV315" s="13" t="s">
        <v>87</v>
      </c>
      <c r="AW315" s="13" t="s">
        <v>37</v>
      </c>
      <c r="AX315" s="13" t="s">
        <v>77</v>
      </c>
      <c r="AY315" s="163" t="s">
        <v>140</v>
      </c>
    </row>
    <row r="316" spans="1:65" s="13" customFormat="1" ht="11.25">
      <c r="B316" s="162"/>
      <c r="D316" s="157" t="s">
        <v>151</v>
      </c>
      <c r="E316" s="163" t="s">
        <v>3</v>
      </c>
      <c r="F316" s="164" t="s">
        <v>532</v>
      </c>
      <c r="H316" s="165">
        <v>40</v>
      </c>
      <c r="I316" s="166"/>
      <c r="L316" s="162"/>
      <c r="M316" s="167"/>
      <c r="N316" s="168"/>
      <c r="O316" s="168"/>
      <c r="P316" s="168"/>
      <c r="Q316" s="168"/>
      <c r="R316" s="168"/>
      <c r="S316" s="168"/>
      <c r="T316" s="169"/>
      <c r="AT316" s="163" t="s">
        <v>151</v>
      </c>
      <c r="AU316" s="163" t="s">
        <v>87</v>
      </c>
      <c r="AV316" s="13" t="s">
        <v>87</v>
      </c>
      <c r="AW316" s="13" t="s">
        <v>37</v>
      </c>
      <c r="AX316" s="13" t="s">
        <v>77</v>
      </c>
      <c r="AY316" s="163" t="s">
        <v>140</v>
      </c>
    </row>
    <row r="317" spans="1:65" s="15" customFormat="1" ht="11.25">
      <c r="B317" s="178"/>
      <c r="D317" s="157" t="s">
        <v>151</v>
      </c>
      <c r="E317" s="179" t="s">
        <v>3</v>
      </c>
      <c r="F317" s="180" t="s">
        <v>533</v>
      </c>
      <c r="H317" s="179" t="s">
        <v>3</v>
      </c>
      <c r="I317" s="181"/>
      <c r="L317" s="178"/>
      <c r="M317" s="182"/>
      <c r="N317" s="183"/>
      <c r="O317" s="183"/>
      <c r="P317" s="183"/>
      <c r="Q317" s="183"/>
      <c r="R317" s="183"/>
      <c r="S317" s="183"/>
      <c r="T317" s="184"/>
      <c r="AT317" s="179" t="s">
        <v>151</v>
      </c>
      <c r="AU317" s="179" t="s">
        <v>87</v>
      </c>
      <c r="AV317" s="15" t="s">
        <v>84</v>
      </c>
      <c r="AW317" s="15" t="s">
        <v>37</v>
      </c>
      <c r="AX317" s="15" t="s">
        <v>77</v>
      </c>
      <c r="AY317" s="179" t="s">
        <v>140</v>
      </c>
    </row>
    <row r="318" spans="1:65" s="13" customFormat="1" ht="11.25">
      <c r="B318" s="162"/>
      <c r="D318" s="157" t="s">
        <v>151</v>
      </c>
      <c r="E318" s="163" t="s">
        <v>3</v>
      </c>
      <c r="F318" s="164" t="s">
        <v>534</v>
      </c>
      <c r="H318" s="165">
        <v>64</v>
      </c>
      <c r="I318" s="166"/>
      <c r="L318" s="162"/>
      <c r="M318" s="167"/>
      <c r="N318" s="168"/>
      <c r="O318" s="168"/>
      <c r="P318" s="168"/>
      <c r="Q318" s="168"/>
      <c r="R318" s="168"/>
      <c r="S318" s="168"/>
      <c r="T318" s="169"/>
      <c r="AT318" s="163" t="s">
        <v>151</v>
      </c>
      <c r="AU318" s="163" t="s">
        <v>87</v>
      </c>
      <c r="AV318" s="13" t="s">
        <v>87</v>
      </c>
      <c r="AW318" s="13" t="s">
        <v>37</v>
      </c>
      <c r="AX318" s="13" t="s">
        <v>77</v>
      </c>
      <c r="AY318" s="163" t="s">
        <v>140</v>
      </c>
    </row>
    <row r="319" spans="1:65" s="14" customFormat="1" ht="11.25">
      <c r="B319" s="170"/>
      <c r="D319" s="157" t="s">
        <v>151</v>
      </c>
      <c r="E319" s="171" t="s">
        <v>3</v>
      </c>
      <c r="F319" s="172" t="s">
        <v>167</v>
      </c>
      <c r="H319" s="173">
        <v>144</v>
      </c>
      <c r="I319" s="174"/>
      <c r="L319" s="170"/>
      <c r="M319" s="175"/>
      <c r="N319" s="176"/>
      <c r="O319" s="176"/>
      <c r="P319" s="176"/>
      <c r="Q319" s="176"/>
      <c r="R319" s="176"/>
      <c r="S319" s="176"/>
      <c r="T319" s="177"/>
      <c r="AT319" s="171" t="s">
        <v>151</v>
      </c>
      <c r="AU319" s="171" t="s">
        <v>87</v>
      </c>
      <c r="AV319" s="14" t="s">
        <v>147</v>
      </c>
      <c r="AW319" s="14" t="s">
        <v>37</v>
      </c>
      <c r="AX319" s="14" t="s">
        <v>84</v>
      </c>
      <c r="AY319" s="171" t="s">
        <v>140</v>
      </c>
    </row>
    <row r="320" spans="1:65" s="2" customFormat="1" ht="16.5" customHeight="1">
      <c r="A320" s="33"/>
      <c r="B320" s="143"/>
      <c r="C320" s="185" t="s">
        <v>535</v>
      </c>
      <c r="D320" s="185" t="s">
        <v>211</v>
      </c>
      <c r="E320" s="186" t="s">
        <v>536</v>
      </c>
      <c r="F320" s="187" t="s">
        <v>537</v>
      </c>
      <c r="G320" s="188" t="s">
        <v>155</v>
      </c>
      <c r="H320" s="189">
        <v>64.224000000000004</v>
      </c>
      <c r="I320" s="190"/>
      <c r="J320" s="191">
        <f>ROUND(I320*H320,2)</f>
        <v>0</v>
      </c>
      <c r="K320" s="187" t="s">
        <v>146</v>
      </c>
      <c r="L320" s="192"/>
      <c r="M320" s="193" t="s">
        <v>3</v>
      </c>
      <c r="N320" s="194" t="s">
        <v>48</v>
      </c>
      <c r="O320" s="54"/>
      <c r="P320" s="153">
        <f>O320*H320</f>
        <v>0</v>
      </c>
      <c r="Q320" s="153">
        <v>2.5000000000000001E-3</v>
      </c>
      <c r="R320" s="153">
        <f>Q320*H320</f>
        <v>0.16056000000000001</v>
      </c>
      <c r="S320" s="153">
        <v>0</v>
      </c>
      <c r="T320" s="154">
        <f>S320*H320</f>
        <v>0</v>
      </c>
      <c r="U320" s="33"/>
      <c r="V320" s="33"/>
      <c r="W320" s="33"/>
      <c r="X320" s="33"/>
      <c r="Y320" s="33"/>
      <c r="Z320" s="33"/>
      <c r="AA320" s="33"/>
      <c r="AB320" s="33"/>
      <c r="AC320" s="33"/>
      <c r="AD320" s="33"/>
      <c r="AE320" s="33"/>
      <c r="AR320" s="155" t="s">
        <v>194</v>
      </c>
      <c r="AT320" s="155" t="s">
        <v>211</v>
      </c>
      <c r="AU320" s="155" t="s">
        <v>87</v>
      </c>
      <c r="AY320" s="18" t="s">
        <v>140</v>
      </c>
      <c r="BE320" s="156">
        <f>IF(N320="základní",J320,0)</f>
        <v>0</v>
      </c>
      <c r="BF320" s="156">
        <f>IF(N320="snížená",J320,0)</f>
        <v>0</v>
      </c>
      <c r="BG320" s="156">
        <f>IF(N320="zákl. přenesená",J320,0)</f>
        <v>0</v>
      </c>
      <c r="BH320" s="156">
        <f>IF(N320="sníž. přenesená",J320,0)</f>
        <v>0</v>
      </c>
      <c r="BI320" s="156">
        <f>IF(N320="nulová",J320,0)</f>
        <v>0</v>
      </c>
      <c r="BJ320" s="18" t="s">
        <v>84</v>
      </c>
      <c r="BK320" s="156">
        <f>ROUND(I320*H320,2)</f>
        <v>0</v>
      </c>
      <c r="BL320" s="18" t="s">
        <v>147</v>
      </c>
      <c r="BM320" s="155" t="s">
        <v>538</v>
      </c>
    </row>
    <row r="321" spans="1:65" s="13" customFormat="1" ht="11.25">
      <c r="B321" s="162"/>
      <c r="D321" s="157" t="s">
        <v>151</v>
      </c>
      <c r="E321" s="163" t="s">
        <v>3</v>
      </c>
      <c r="F321" s="164" t="s">
        <v>539</v>
      </c>
      <c r="H321" s="165">
        <v>64.224000000000004</v>
      </c>
      <c r="I321" s="166"/>
      <c r="L321" s="162"/>
      <c r="M321" s="167"/>
      <c r="N321" s="168"/>
      <c r="O321" s="168"/>
      <c r="P321" s="168"/>
      <c r="Q321" s="168"/>
      <c r="R321" s="168"/>
      <c r="S321" s="168"/>
      <c r="T321" s="169"/>
      <c r="AT321" s="163" t="s">
        <v>151</v>
      </c>
      <c r="AU321" s="163" t="s">
        <v>87</v>
      </c>
      <c r="AV321" s="13" t="s">
        <v>87</v>
      </c>
      <c r="AW321" s="13" t="s">
        <v>37</v>
      </c>
      <c r="AX321" s="13" t="s">
        <v>84</v>
      </c>
      <c r="AY321" s="163" t="s">
        <v>140</v>
      </c>
    </row>
    <row r="322" spans="1:65" s="2" customFormat="1" ht="24.2" customHeight="1">
      <c r="A322" s="33"/>
      <c r="B322" s="143"/>
      <c r="C322" s="185" t="s">
        <v>540</v>
      </c>
      <c r="D322" s="185" t="s">
        <v>211</v>
      </c>
      <c r="E322" s="186" t="s">
        <v>541</v>
      </c>
      <c r="F322" s="187" t="s">
        <v>542</v>
      </c>
      <c r="G322" s="188" t="s">
        <v>543</v>
      </c>
      <c r="H322" s="189">
        <v>2.88</v>
      </c>
      <c r="I322" s="190"/>
      <c r="J322" s="191">
        <f>ROUND(I322*H322,2)</f>
        <v>0</v>
      </c>
      <c r="K322" s="187" t="s">
        <v>146</v>
      </c>
      <c r="L322" s="192"/>
      <c r="M322" s="193" t="s">
        <v>3</v>
      </c>
      <c r="N322" s="194" t="s">
        <v>48</v>
      </c>
      <c r="O322" s="54"/>
      <c r="P322" s="153">
        <f>O322*H322</f>
        <v>0</v>
      </c>
      <c r="Q322" s="153">
        <v>6.4400000000000004E-3</v>
      </c>
      <c r="R322" s="153">
        <f>Q322*H322</f>
        <v>1.85472E-2</v>
      </c>
      <c r="S322" s="153">
        <v>0</v>
      </c>
      <c r="T322" s="154">
        <f>S322*H322</f>
        <v>0</v>
      </c>
      <c r="U322" s="33"/>
      <c r="V322" s="33"/>
      <c r="W322" s="33"/>
      <c r="X322" s="33"/>
      <c r="Y322" s="33"/>
      <c r="Z322" s="33"/>
      <c r="AA322" s="33"/>
      <c r="AB322" s="33"/>
      <c r="AC322" s="33"/>
      <c r="AD322" s="33"/>
      <c r="AE322" s="33"/>
      <c r="AR322" s="155" t="s">
        <v>194</v>
      </c>
      <c r="AT322" s="155" t="s">
        <v>211</v>
      </c>
      <c r="AU322" s="155" t="s">
        <v>87</v>
      </c>
      <c r="AY322" s="18" t="s">
        <v>140</v>
      </c>
      <c r="BE322" s="156">
        <f>IF(N322="základní",J322,0)</f>
        <v>0</v>
      </c>
      <c r="BF322" s="156">
        <f>IF(N322="snížená",J322,0)</f>
        <v>0</v>
      </c>
      <c r="BG322" s="156">
        <f>IF(N322="zákl. přenesená",J322,0)</f>
        <v>0</v>
      </c>
      <c r="BH322" s="156">
        <f>IF(N322="sníž. přenesená",J322,0)</f>
        <v>0</v>
      </c>
      <c r="BI322" s="156">
        <f>IF(N322="nulová",J322,0)</f>
        <v>0</v>
      </c>
      <c r="BJ322" s="18" t="s">
        <v>84</v>
      </c>
      <c r="BK322" s="156">
        <f>ROUND(I322*H322,2)</f>
        <v>0</v>
      </c>
      <c r="BL322" s="18" t="s">
        <v>147</v>
      </c>
      <c r="BM322" s="155" t="s">
        <v>544</v>
      </c>
    </row>
    <row r="323" spans="1:65" s="13" customFormat="1" ht="11.25">
      <c r="B323" s="162"/>
      <c r="D323" s="157" t="s">
        <v>151</v>
      </c>
      <c r="E323" s="163" t="s">
        <v>3</v>
      </c>
      <c r="F323" s="164" t="s">
        <v>545</v>
      </c>
      <c r="H323" s="165">
        <v>2.88</v>
      </c>
      <c r="I323" s="166"/>
      <c r="L323" s="162"/>
      <c r="M323" s="167"/>
      <c r="N323" s="168"/>
      <c r="O323" s="168"/>
      <c r="P323" s="168"/>
      <c r="Q323" s="168"/>
      <c r="R323" s="168"/>
      <c r="S323" s="168"/>
      <c r="T323" s="169"/>
      <c r="AT323" s="163" t="s">
        <v>151</v>
      </c>
      <c r="AU323" s="163" t="s">
        <v>87</v>
      </c>
      <c r="AV323" s="13" t="s">
        <v>87</v>
      </c>
      <c r="AW323" s="13" t="s">
        <v>37</v>
      </c>
      <c r="AX323" s="13" t="s">
        <v>84</v>
      </c>
      <c r="AY323" s="163" t="s">
        <v>140</v>
      </c>
    </row>
    <row r="324" spans="1:65" s="2" customFormat="1" ht="24.2" customHeight="1">
      <c r="A324" s="33"/>
      <c r="B324" s="143"/>
      <c r="C324" s="185" t="s">
        <v>546</v>
      </c>
      <c r="D324" s="185" t="s">
        <v>211</v>
      </c>
      <c r="E324" s="186" t="s">
        <v>547</v>
      </c>
      <c r="F324" s="187" t="s">
        <v>548</v>
      </c>
      <c r="G324" s="188" t="s">
        <v>543</v>
      </c>
      <c r="H324" s="189">
        <v>2.88</v>
      </c>
      <c r="I324" s="190"/>
      <c r="J324" s="191">
        <f>ROUND(I324*H324,2)</f>
        <v>0</v>
      </c>
      <c r="K324" s="187" t="s">
        <v>146</v>
      </c>
      <c r="L324" s="192"/>
      <c r="M324" s="193" t="s">
        <v>3</v>
      </c>
      <c r="N324" s="194" t="s">
        <v>48</v>
      </c>
      <c r="O324" s="54"/>
      <c r="P324" s="153">
        <f>O324*H324</f>
        <v>0</v>
      </c>
      <c r="Q324" s="153">
        <v>3.2299999999999998E-3</v>
      </c>
      <c r="R324" s="153">
        <f>Q324*H324</f>
        <v>9.3023999999999989E-3</v>
      </c>
      <c r="S324" s="153">
        <v>0</v>
      </c>
      <c r="T324" s="154">
        <f>S324*H324</f>
        <v>0</v>
      </c>
      <c r="U324" s="33"/>
      <c r="V324" s="33"/>
      <c r="W324" s="33"/>
      <c r="X324" s="33"/>
      <c r="Y324" s="33"/>
      <c r="Z324" s="33"/>
      <c r="AA324" s="33"/>
      <c r="AB324" s="33"/>
      <c r="AC324" s="33"/>
      <c r="AD324" s="33"/>
      <c r="AE324" s="33"/>
      <c r="AR324" s="155" t="s">
        <v>194</v>
      </c>
      <c r="AT324" s="155" t="s">
        <v>211</v>
      </c>
      <c r="AU324" s="155" t="s">
        <v>87</v>
      </c>
      <c r="AY324" s="18" t="s">
        <v>140</v>
      </c>
      <c r="BE324" s="156">
        <f>IF(N324="základní",J324,0)</f>
        <v>0</v>
      </c>
      <c r="BF324" s="156">
        <f>IF(N324="snížená",J324,0)</f>
        <v>0</v>
      </c>
      <c r="BG324" s="156">
        <f>IF(N324="zákl. přenesená",J324,0)</f>
        <v>0</v>
      </c>
      <c r="BH324" s="156">
        <f>IF(N324="sníž. přenesená",J324,0)</f>
        <v>0</v>
      </c>
      <c r="BI324" s="156">
        <f>IF(N324="nulová",J324,0)</f>
        <v>0</v>
      </c>
      <c r="BJ324" s="18" t="s">
        <v>84</v>
      </c>
      <c r="BK324" s="156">
        <f>ROUND(I324*H324,2)</f>
        <v>0</v>
      </c>
      <c r="BL324" s="18" t="s">
        <v>147</v>
      </c>
      <c r="BM324" s="155" t="s">
        <v>549</v>
      </c>
    </row>
    <row r="325" spans="1:65" s="13" customFormat="1" ht="11.25">
      <c r="B325" s="162"/>
      <c r="D325" s="157" t="s">
        <v>151</v>
      </c>
      <c r="E325" s="163" t="s">
        <v>3</v>
      </c>
      <c r="F325" s="164" t="s">
        <v>550</v>
      </c>
      <c r="H325" s="165">
        <v>2.88</v>
      </c>
      <c r="I325" s="166"/>
      <c r="L325" s="162"/>
      <c r="M325" s="167"/>
      <c r="N325" s="168"/>
      <c r="O325" s="168"/>
      <c r="P325" s="168"/>
      <c r="Q325" s="168"/>
      <c r="R325" s="168"/>
      <c r="S325" s="168"/>
      <c r="T325" s="169"/>
      <c r="AT325" s="163" t="s">
        <v>151</v>
      </c>
      <c r="AU325" s="163" t="s">
        <v>87</v>
      </c>
      <c r="AV325" s="13" t="s">
        <v>87</v>
      </c>
      <c r="AW325" s="13" t="s">
        <v>37</v>
      </c>
      <c r="AX325" s="13" t="s">
        <v>84</v>
      </c>
      <c r="AY325" s="163" t="s">
        <v>140</v>
      </c>
    </row>
    <row r="326" spans="1:65" s="2" customFormat="1" ht="16.5" customHeight="1">
      <c r="A326" s="33"/>
      <c r="B326" s="143"/>
      <c r="C326" s="144" t="s">
        <v>551</v>
      </c>
      <c r="D326" s="144" t="s">
        <v>142</v>
      </c>
      <c r="E326" s="145" t="s">
        <v>552</v>
      </c>
      <c r="F326" s="146" t="s">
        <v>553</v>
      </c>
      <c r="G326" s="147" t="s">
        <v>297</v>
      </c>
      <c r="H326" s="148">
        <v>1</v>
      </c>
      <c r="I326" s="149"/>
      <c r="J326" s="150">
        <f>ROUND(I326*H326,2)</f>
        <v>0</v>
      </c>
      <c r="K326" s="146" t="s">
        <v>146</v>
      </c>
      <c r="L326" s="34"/>
      <c r="M326" s="151" t="s">
        <v>3</v>
      </c>
      <c r="N326" s="152" t="s">
        <v>48</v>
      </c>
      <c r="O326" s="54"/>
      <c r="P326" s="153">
        <f>O326*H326</f>
        <v>0</v>
      </c>
      <c r="Q326" s="153">
        <v>2.3000000000000001E-4</v>
      </c>
      <c r="R326" s="153">
        <f>Q326*H326</f>
        <v>2.3000000000000001E-4</v>
      </c>
      <c r="S326" s="153">
        <v>0</v>
      </c>
      <c r="T326" s="154">
        <f>S326*H326</f>
        <v>0</v>
      </c>
      <c r="U326" s="33"/>
      <c r="V326" s="33"/>
      <c r="W326" s="33"/>
      <c r="X326" s="33"/>
      <c r="Y326" s="33"/>
      <c r="Z326" s="33"/>
      <c r="AA326" s="33"/>
      <c r="AB326" s="33"/>
      <c r="AC326" s="33"/>
      <c r="AD326" s="33"/>
      <c r="AE326" s="33"/>
      <c r="AR326" s="155" t="s">
        <v>147</v>
      </c>
      <c r="AT326" s="155" t="s">
        <v>142</v>
      </c>
      <c r="AU326" s="155" t="s">
        <v>87</v>
      </c>
      <c r="AY326" s="18" t="s">
        <v>140</v>
      </c>
      <c r="BE326" s="156">
        <f>IF(N326="základní",J326,0)</f>
        <v>0</v>
      </c>
      <c r="BF326" s="156">
        <f>IF(N326="snížená",J326,0)</f>
        <v>0</v>
      </c>
      <c r="BG326" s="156">
        <f>IF(N326="zákl. přenesená",J326,0)</f>
        <v>0</v>
      </c>
      <c r="BH326" s="156">
        <f>IF(N326="sníž. přenesená",J326,0)</f>
        <v>0</v>
      </c>
      <c r="BI326" s="156">
        <f>IF(N326="nulová",J326,0)</f>
        <v>0</v>
      </c>
      <c r="BJ326" s="18" t="s">
        <v>84</v>
      </c>
      <c r="BK326" s="156">
        <f>ROUND(I326*H326,2)</f>
        <v>0</v>
      </c>
      <c r="BL326" s="18" t="s">
        <v>147</v>
      </c>
      <c r="BM326" s="155" t="s">
        <v>554</v>
      </c>
    </row>
    <row r="327" spans="1:65" s="2" customFormat="1" ht="87.75">
      <c r="A327" s="33"/>
      <c r="B327" s="34"/>
      <c r="C327" s="33"/>
      <c r="D327" s="157" t="s">
        <v>149</v>
      </c>
      <c r="E327" s="33"/>
      <c r="F327" s="158" t="s">
        <v>529</v>
      </c>
      <c r="G327" s="33"/>
      <c r="H327" s="33"/>
      <c r="I327" s="159"/>
      <c r="J327" s="33"/>
      <c r="K327" s="33"/>
      <c r="L327" s="34"/>
      <c r="M327" s="160"/>
      <c r="N327" s="161"/>
      <c r="O327" s="54"/>
      <c r="P327" s="54"/>
      <c r="Q327" s="54"/>
      <c r="R327" s="54"/>
      <c r="S327" s="54"/>
      <c r="T327" s="55"/>
      <c r="U327" s="33"/>
      <c r="V327" s="33"/>
      <c r="W327" s="33"/>
      <c r="X327" s="33"/>
      <c r="Y327" s="33"/>
      <c r="Z327" s="33"/>
      <c r="AA327" s="33"/>
      <c r="AB327" s="33"/>
      <c r="AC327" s="33"/>
      <c r="AD327" s="33"/>
      <c r="AE327" s="33"/>
      <c r="AT327" s="18" t="s">
        <v>149</v>
      </c>
      <c r="AU327" s="18" t="s">
        <v>87</v>
      </c>
    </row>
    <row r="328" spans="1:65" s="13" customFormat="1" ht="11.25">
      <c r="B328" s="162"/>
      <c r="D328" s="157" t="s">
        <v>151</v>
      </c>
      <c r="E328" s="163" t="s">
        <v>3</v>
      </c>
      <c r="F328" s="164" t="s">
        <v>555</v>
      </c>
      <c r="H328" s="165">
        <v>1</v>
      </c>
      <c r="I328" s="166"/>
      <c r="L328" s="162"/>
      <c r="M328" s="167"/>
      <c r="N328" s="168"/>
      <c r="O328" s="168"/>
      <c r="P328" s="168"/>
      <c r="Q328" s="168"/>
      <c r="R328" s="168"/>
      <c r="S328" s="168"/>
      <c r="T328" s="169"/>
      <c r="AT328" s="163" t="s">
        <v>151</v>
      </c>
      <c r="AU328" s="163" t="s">
        <v>87</v>
      </c>
      <c r="AV328" s="13" t="s">
        <v>87</v>
      </c>
      <c r="AW328" s="13" t="s">
        <v>37</v>
      </c>
      <c r="AX328" s="13" t="s">
        <v>84</v>
      </c>
      <c r="AY328" s="163" t="s">
        <v>140</v>
      </c>
    </row>
    <row r="329" spans="1:65" s="2" customFormat="1" ht="16.5" customHeight="1">
      <c r="A329" s="33"/>
      <c r="B329" s="143"/>
      <c r="C329" s="144" t="s">
        <v>556</v>
      </c>
      <c r="D329" s="144" t="s">
        <v>142</v>
      </c>
      <c r="E329" s="145" t="s">
        <v>557</v>
      </c>
      <c r="F329" s="146" t="s">
        <v>558</v>
      </c>
      <c r="G329" s="147" t="s">
        <v>297</v>
      </c>
      <c r="H329" s="148">
        <v>1</v>
      </c>
      <c r="I329" s="149"/>
      <c r="J329" s="150">
        <f>ROUND(I329*H329,2)</f>
        <v>0</v>
      </c>
      <c r="K329" s="146" t="s">
        <v>146</v>
      </c>
      <c r="L329" s="34"/>
      <c r="M329" s="151" t="s">
        <v>3</v>
      </c>
      <c r="N329" s="152" t="s">
        <v>48</v>
      </c>
      <c r="O329" s="54"/>
      <c r="P329" s="153">
        <f>O329*H329</f>
        <v>0</v>
      </c>
      <c r="Q329" s="153">
        <v>6.4900000000000001E-3</v>
      </c>
      <c r="R329" s="153">
        <f>Q329*H329</f>
        <v>6.4900000000000001E-3</v>
      </c>
      <c r="S329" s="153">
        <v>0</v>
      </c>
      <c r="T329" s="154">
        <f>S329*H329</f>
        <v>0</v>
      </c>
      <c r="U329" s="33"/>
      <c r="V329" s="33"/>
      <c r="W329" s="33"/>
      <c r="X329" s="33"/>
      <c r="Y329" s="33"/>
      <c r="Z329" s="33"/>
      <c r="AA329" s="33"/>
      <c r="AB329" s="33"/>
      <c r="AC329" s="33"/>
      <c r="AD329" s="33"/>
      <c r="AE329" s="33"/>
      <c r="AR329" s="155" t="s">
        <v>147</v>
      </c>
      <c r="AT329" s="155" t="s">
        <v>142</v>
      </c>
      <c r="AU329" s="155" t="s">
        <v>87</v>
      </c>
      <c r="AY329" s="18" t="s">
        <v>140</v>
      </c>
      <c r="BE329" s="156">
        <f>IF(N329="základní",J329,0)</f>
        <v>0</v>
      </c>
      <c r="BF329" s="156">
        <f>IF(N329="snížená",J329,0)</f>
        <v>0</v>
      </c>
      <c r="BG329" s="156">
        <f>IF(N329="zákl. přenesená",J329,0)</f>
        <v>0</v>
      </c>
      <c r="BH329" s="156">
        <f>IF(N329="sníž. přenesená",J329,0)</f>
        <v>0</v>
      </c>
      <c r="BI329" s="156">
        <f>IF(N329="nulová",J329,0)</f>
        <v>0</v>
      </c>
      <c r="BJ329" s="18" t="s">
        <v>84</v>
      </c>
      <c r="BK329" s="156">
        <f>ROUND(I329*H329,2)</f>
        <v>0</v>
      </c>
      <c r="BL329" s="18" t="s">
        <v>147</v>
      </c>
      <c r="BM329" s="155" t="s">
        <v>559</v>
      </c>
    </row>
    <row r="330" spans="1:65" s="2" customFormat="1" ht="16.5" customHeight="1">
      <c r="A330" s="33"/>
      <c r="B330" s="143"/>
      <c r="C330" s="144" t="s">
        <v>560</v>
      </c>
      <c r="D330" s="144" t="s">
        <v>142</v>
      </c>
      <c r="E330" s="145" t="s">
        <v>561</v>
      </c>
      <c r="F330" s="146" t="s">
        <v>562</v>
      </c>
      <c r="G330" s="147" t="s">
        <v>162</v>
      </c>
      <c r="H330" s="148">
        <v>36.479999999999997</v>
      </c>
      <c r="I330" s="149"/>
      <c r="J330" s="150">
        <f>ROUND(I330*H330,2)</f>
        <v>0</v>
      </c>
      <c r="K330" s="146" t="s">
        <v>146</v>
      </c>
      <c r="L330" s="34"/>
      <c r="M330" s="151" t="s">
        <v>3</v>
      </c>
      <c r="N330" s="152" t="s">
        <v>48</v>
      </c>
      <c r="O330" s="54"/>
      <c r="P330" s="153">
        <f>O330*H330</f>
        <v>0</v>
      </c>
      <c r="Q330" s="153">
        <v>8.8000000000000003E-4</v>
      </c>
      <c r="R330" s="153">
        <f>Q330*H330</f>
        <v>3.2102399999999996E-2</v>
      </c>
      <c r="S330" s="153">
        <v>0</v>
      </c>
      <c r="T330" s="154">
        <f>S330*H330</f>
        <v>0</v>
      </c>
      <c r="U330" s="33"/>
      <c r="V330" s="33"/>
      <c r="W330" s="33"/>
      <c r="X330" s="33"/>
      <c r="Y330" s="33"/>
      <c r="Z330" s="33"/>
      <c r="AA330" s="33"/>
      <c r="AB330" s="33"/>
      <c r="AC330" s="33"/>
      <c r="AD330" s="33"/>
      <c r="AE330" s="33"/>
      <c r="AR330" s="155" t="s">
        <v>147</v>
      </c>
      <c r="AT330" s="155" t="s">
        <v>142</v>
      </c>
      <c r="AU330" s="155" t="s">
        <v>87</v>
      </c>
      <c r="AY330" s="18" t="s">
        <v>140</v>
      </c>
      <c r="BE330" s="156">
        <f>IF(N330="základní",J330,0)</f>
        <v>0</v>
      </c>
      <c r="BF330" s="156">
        <f>IF(N330="snížená",J330,0)</f>
        <v>0</v>
      </c>
      <c r="BG330" s="156">
        <f>IF(N330="zákl. přenesená",J330,0)</f>
        <v>0</v>
      </c>
      <c r="BH330" s="156">
        <f>IF(N330="sníž. přenesená",J330,0)</f>
        <v>0</v>
      </c>
      <c r="BI330" s="156">
        <f>IF(N330="nulová",J330,0)</f>
        <v>0</v>
      </c>
      <c r="BJ330" s="18" t="s">
        <v>84</v>
      </c>
      <c r="BK330" s="156">
        <f>ROUND(I330*H330,2)</f>
        <v>0</v>
      </c>
      <c r="BL330" s="18" t="s">
        <v>147</v>
      </c>
      <c r="BM330" s="155" t="s">
        <v>563</v>
      </c>
    </row>
    <row r="331" spans="1:65" s="2" customFormat="1" ht="156">
      <c r="A331" s="33"/>
      <c r="B331" s="34"/>
      <c r="C331" s="33"/>
      <c r="D331" s="157" t="s">
        <v>149</v>
      </c>
      <c r="E331" s="33"/>
      <c r="F331" s="158" t="s">
        <v>564</v>
      </c>
      <c r="G331" s="33"/>
      <c r="H331" s="33"/>
      <c r="I331" s="159"/>
      <c r="J331" s="33"/>
      <c r="K331" s="33"/>
      <c r="L331" s="34"/>
      <c r="M331" s="160"/>
      <c r="N331" s="161"/>
      <c r="O331" s="54"/>
      <c r="P331" s="54"/>
      <c r="Q331" s="54"/>
      <c r="R331" s="54"/>
      <c r="S331" s="54"/>
      <c r="T331" s="55"/>
      <c r="U331" s="33"/>
      <c r="V331" s="33"/>
      <c r="W331" s="33"/>
      <c r="X331" s="33"/>
      <c r="Y331" s="33"/>
      <c r="Z331" s="33"/>
      <c r="AA331" s="33"/>
      <c r="AB331" s="33"/>
      <c r="AC331" s="33"/>
      <c r="AD331" s="33"/>
      <c r="AE331" s="33"/>
      <c r="AT331" s="18" t="s">
        <v>149</v>
      </c>
      <c r="AU331" s="18" t="s">
        <v>87</v>
      </c>
    </row>
    <row r="332" spans="1:65" s="13" customFormat="1" ht="11.25">
      <c r="B332" s="162"/>
      <c r="D332" s="157" t="s">
        <v>151</v>
      </c>
      <c r="E332" s="163" t="s">
        <v>3</v>
      </c>
      <c r="F332" s="164" t="s">
        <v>565</v>
      </c>
      <c r="H332" s="165">
        <v>36.479999999999997</v>
      </c>
      <c r="I332" s="166"/>
      <c r="L332" s="162"/>
      <c r="M332" s="167"/>
      <c r="N332" s="168"/>
      <c r="O332" s="168"/>
      <c r="P332" s="168"/>
      <c r="Q332" s="168"/>
      <c r="R332" s="168"/>
      <c r="S332" s="168"/>
      <c r="T332" s="169"/>
      <c r="AT332" s="163" t="s">
        <v>151</v>
      </c>
      <c r="AU332" s="163" t="s">
        <v>87</v>
      </c>
      <c r="AV332" s="13" t="s">
        <v>87</v>
      </c>
      <c r="AW332" s="13" t="s">
        <v>37</v>
      </c>
      <c r="AX332" s="13" t="s">
        <v>84</v>
      </c>
      <c r="AY332" s="163" t="s">
        <v>140</v>
      </c>
    </row>
    <row r="333" spans="1:65" s="2" customFormat="1" ht="16.5" customHeight="1">
      <c r="A333" s="33"/>
      <c r="B333" s="143"/>
      <c r="C333" s="144" t="s">
        <v>566</v>
      </c>
      <c r="D333" s="144" t="s">
        <v>142</v>
      </c>
      <c r="E333" s="145" t="s">
        <v>567</v>
      </c>
      <c r="F333" s="146" t="s">
        <v>568</v>
      </c>
      <c r="G333" s="147" t="s">
        <v>162</v>
      </c>
      <c r="H333" s="148">
        <v>36.479999999999997</v>
      </c>
      <c r="I333" s="149"/>
      <c r="J333" s="150">
        <f>ROUND(I333*H333,2)</f>
        <v>0</v>
      </c>
      <c r="K333" s="146" t="s">
        <v>146</v>
      </c>
      <c r="L333" s="34"/>
      <c r="M333" s="151" t="s">
        <v>3</v>
      </c>
      <c r="N333" s="152" t="s">
        <v>48</v>
      </c>
      <c r="O333" s="54"/>
      <c r="P333" s="153">
        <f>O333*H333</f>
        <v>0</v>
      </c>
      <c r="Q333" s="153">
        <v>0</v>
      </c>
      <c r="R333" s="153">
        <f>Q333*H333</f>
        <v>0</v>
      </c>
      <c r="S333" s="153">
        <v>0</v>
      </c>
      <c r="T333" s="154">
        <f>S333*H333</f>
        <v>0</v>
      </c>
      <c r="U333" s="33"/>
      <c r="V333" s="33"/>
      <c r="W333" s="33"/>
      <c r="X333" s="33"/>
      <c r="Y333" s="33"/>
      <c r="Z333" s="33"/>
      <c r="AA333" s="33"/>
      <c r="AB333" s="33"/>
      <c r="AC333" s="33"/>
      <c r="AD333" s="33"/>
      <c r="AE333" s="33"/>
      <c r="AR333" s="155" t="s">
        <v>147</v>
      </c>
      <c r="AT333" s="155" t="s">
        <v>142</v>
      </c>
      <c r="AU333" s="155" t="s">
        <v>87</v>
      </c>
      <c r="AY333" s="18" t="s">
        <v>140</v>
      </c>
      <c r="BE333" s="156">
        <f>IF(N333="základní",J333,0)</f>
        <v>0</v>
      </c>
      <c r="BF333" s="156">
        <f>IF(N333="snížená",J333,0)</f>
        <v>0</v>
      </c>
      <c r="BG333" s="156">
        <f>IF(N333="zákl. přenesená",J333,0)</f>
        <v>0</v>
      </c>
      <c r="BH333" s="156">
        <f>IF(N333="sníž. přenesená",J333,0)</f>
        <v>0</v>
      </c>
      <c r="BI333" s="156">
        <f>IF(N333="nulová",J333,0)</f>
        <v>0</v>
      </c>
      <c r="BJ333" s="18" t="s">
        <v>84</v>
      </c>
      <c r="BK333" s="156">
        <f>ROUND(I333*H333,2)</f>
        <v>0</v>
      </c>
      <c r="BL333" s="18" t="s">
        <v>147</v>
      </c>
      <c r="BM333" s="155" t="s">
        <v>569</v>
      </c>
    </row>
    <row r="334" spans="1:65" s="2" customFormat="1" ht="156">
      <c r="A334" s="33"/>
      <c r="B334" s="34"/>
      <c r="C334" s="33"/>
      <c r="D334" s="157" t="s">
        <v>149</v>
      </c>
      <c r="E334" s="33"/>
      <c r="F334" s="158" t="s">
        <v>564</v>
      </c>
      <c r="G334" s="33"/>
      <c r="H334" s="33"/>
      <c r="I334" s="159"/>
      <c r="J334" s="33"/>
      <c r="K334" s="33"/>
      <c r="L334" s="34"/>
      <c r="M334" s="160"/>
      <c r="N334" s="161"/>
      <c r="O334" s="54"/>
      <c r="P334" s="54"/>
      <c r="Q334" s="54"/>
      <c r="R334" s="54"/>
      <c r="S334" s="54"/>
      <c r="T334" s="55"/>
      <c r="U334" s="33"/>
      <c r="V334" s="33"/>
      <c r="W334" s="33"/>
      <c r="X334" s="33"/>
      <c r="Y334" s="33"/>
      <c r="Z334" s="33"/>
      <c r="AA334" s="33"/>
      <c r="AB334" s="33"/>
      <c r="AC334" s="33"/>
      <c r="AD334" s="33"/>
      <c r="AE334" s="33"/>
      <c r="AT334" s="18" t="s">
        <v>149</v>
      </c>
      <c r="AU334" s="18" t="s">
        <v>87</v>
      </c>
    </row>
    <row r="335" spans="1:65" s="2" customFormat="1" ht="16.5" customHeight="1">
      <c r="A335" s="33"/>
      <c r="B335" s="143"/>
      <c r="C335" s="144" t="s">
        <v>570</v>
      </c>
      <c r="D335" s="144" t="s">
        <v>142</v>
      </c>
      <c r="E335" s="145" t="s">
        <v>571</v>
      </c>
      <c r="F335" s="146" t="s">
        <v>572</v>
      </c>
      <c r="G335" s="147" t="s">
        <v>162</v>
      </c>
      <c r="H335" s="148">
        <v>36.479999999999997</v>
      </c>
      <c r="I335" s="149"/>
      <c r="J335" s="150">
        <f>ROUND(I335*H335,2)</f>
        <v>0</v>
      </c>
      <c r="K335" s="146" t="s">
        <v>146</v>
      </c>
      <c r="L335" s="34"/>
      <c r="M335" s="151" t="s">
        <v>3</v>
      </c>
      <c r="N335" s="152" t="s">
        <v>48</v>
      </c>
      <c r="O335" s="54"/>
      <c r="P335" s="153">
        <f>O335*H335</f>
        <v>0</v>
      </c>
      <c r="Q335" s="153">
        <v>0</v>
      </c>
      <c r="R335" s="153">
        <f>Q335*H335</f>
        <v>0</v>
      </c>
      <c r="S335" s="153">
        <v>0</v>
      </c>
      <c r="T335" s="154">
        <f>S335*H335</f>
        <v>0</v>
      </c>
      <c r="U335" s="33"/>
      <c r="V335" s="33"/>
      <c r="W335" s="33"/>
      <c r="X335" s="33"/>
      <c r="Y335" s="33"/>
      <c r="Z335" s="33"/>
      <c r="AA335" s="33"/>
      <c r="AB335" s="33"/>
      <c r="AC335" s="33"/>
      <c r="AD335" s="33"/>
      <c r="AE335" s="33"/>
      <c r="AR335" s="155" t="s">
        <v>147</v>
      </c>
      <c r="AT335" s="155" t="s">
        <v>142</v>
      </c>
      <c r="AU335" s="155" t="s">
        <v>87</v>
      </c>
      <c r="AY335" s="18" t="s">
        <v>140</v>
      </c>
      <c r="BE335" s="156">
        <f>IF(N335="základní",J335,0)</f>
        <v>0</v>
      </c>
      <c r="BF335" s="156">
        <f>IF(N335="snížená",J335,0)</f>
        <v>0</v>
      </c>
      <c r="BG335" s="156">
        <f>IF(N335="zákl. přenesená",J335,0)</f>
        <v>0</v>
      </c>
      <c r="BH335" s="156">
        <f>IF(N335="sníž. přenesená",J335,0)</f>
        <v>0</v>
      </c>
      <c r="BI335" s="156">
        <f>IF(N335="nulová",J335,0)</f>
        <v>0</v>
      </c>
      <c r="BJ335" s="18" t="s">
        <v>84</v>
      </c>
      <c r="BK335" s="156">
        <f>ROUND(I335*H335,2)</f>
        <v>0</v>
      </c>
      <c r="BL335" s="18" t="s">
        <v>147</v>
      </c>
      <c r="BM335" s="155" t="s">
        <v>573</v>
      </c>
    </row>
    <row r="336" spans="1:65" s="2" customFormat="1" ht="156">
      <c r="A336" s="33"/>
      <c r="B336" s="34"/>
      <c r="C336" s="33"/>
      <c r="D336" s="157" t="s">
        <v>149</v>
      </c>
      <c r="E336" s="33"/>
      <c r="F336" s="158" t="s">
        <v>564</v>
      </c>
      <c r="G336" s="33"/>
      <c r="H336" s="33"/>
      <c r="I336" s="159"/>
      <c r="J336" s="33"/>
      <c r="K336" s="33"/>
      <c r="L336" s="34"/>
      <c r="M336" s="160"/>
      <c r="N336" s="161"/>
      <c r="O336" s="54"/>
      <c r="P336" s="54"/>
      <c r="Q336" s="54"/>
      <c r="R336" s="54"/>
      <c r="S336" s="54"/>
      <c r="T336" s="55"/>
      <c r="U336" s="33"/>
      <c r="V336" s="33"/>
      <c r="W336" s="33"/>
      <c r="X336" s="33"/>
      <c r="Y336" s="33"/>
      <c r="Z336" s="33"/>
      <c r="AA336" s="33"/>
      <c r="AB336" s="33"/>
      <c r="AC336" s="33"/>
      <c r="AD336" s="33"/>
      <c r="AE336" s="33"/>
      <c r="AT336" s="18" t="s">
        <v>149</v>
      </c>
      <c r="AU336" s="18" t="s">
        <v>87</v>
      </c>
    </row>
    <row r="337" spans="1:65" s="13" customFormat="1" ht="11.25">
      <c r="B337" s="162"/>
      <c r="D337" s="157" t="s">
        <v>151</v>
      </c>
      <c r="E337" s="163" t="s">
        <v>3</v>
      </c>
      <c r="F337" s="164" t="s">
        <v>574</v>
      </c>
      <c r="H337" s="165">
        <v>36.479999999999997</v>
      </c>
      <c r="I337" s="166"/>
      <c r="L337" s="162"/>
      <c r="M337" s="167"/>
      <c r="N337" s="168"/>
      <c r="O337" s="168"/>
      <c r="P337" s="168"/>
      <c r="Q337" s="168"/>
      <c r="R337" s="168"/>
      <c r="S337" s="168"/>
      <c r="T337" s="169"/>
      <c r="AT337" s="163" t="s">
        <v>151</v>
      </c>
      <c r="AU337" s="163" t="s">
        <v>87</v>
      </c>
      <c r="AV337" s="13" t="s">
        <v>87</v>
      </c>
      <c r="AW337" s="13" t="s">
        <v>37</v>
      </c>
      <c r="AX337" s="13" t="s">
        <v>84</v>
      </c>
      <c r="AY337" s="163" t="s">
        <v>140</v>
      </c>
    </row>
    <row r="338" spans="1:65" s="2" customFormat="1" ht="21.75" customHeight="1">
      <c r="A338" s="33"/>
      <c r="B338" s="143"/>
      <c r="C338" s="144" t="s">
        <v>575</v>
      </c>
      <c r="D338" s="144" t="s">
        <v>142</v>
      </c>
      <c r="E338" s="145" t="s">
        <v>576</v>
      </c>
      <c r="F338" s="146" t="s">
        <v>577</v>
      </c>
      <c r="G338" s="147" t="s">
        <v>197</v>
      </c>
      <c r="H338" s="148">
        <v>1.252</v>
      </c>
      <c r="I338" s="149"/>
      <c r="J338" s="150">
        <f>ROUND(I338*H338,2)</f>
        <v>0</v>
      </c>
      <c r="K338" s="146" t="s">
        <v>146</v>
      </c>
      <c r="L338" s="34"/>
      <c r="M338" s="151" t="s">
        <v>3</v>
      </c>
      <c r="N338" s="152" t="s">
        <v>48</v>
      </c>
      <c r="O338" s="54"/>
      <c r="P338" s="153">
        <f>O338*H338</f>
        <v>0</v>
      </c>
      <c r="Q338" s="153">
        <v>0</v>
      </c>
      <c r="R338" s="153">
        <f>Q338*H338</f>
        <v>0</v>
      </c>
      <c r="S338" s="153">
        <v>0</v>
      </c>
      <c r="T338" s="154">
        <f>S338*H338</f>
        <v>0</v>
      </c>
      <c r="U338" s="33"/>
      <c r="V338" s="33"/>
      <c r="W338" s="33"/>
      <c r="X338" s="33"/>
      <c r="Y338" s="33"/>
      <c r="Z338" s="33"/>
      <c r="AA338" s="33"/>
      <c r="AB338" s="33"/>
      <c r="AC338" s="33"/>
      <c r="AD338" s="33"/>
      <c r="AE338" s="33"/>
      <c r="AR338" s="155" t="s">
        <v>147</v>
      </c>
      <c r="AT338" s="155" t="s">
        <v>142</v>
      </c>
      <c r="AU338" s="155" t="s">
        <v>87</v>
      </c>
      <c r="AY338" s="18" t="s">
        <v>140</v>
      </c>
      <c r="BE338" s="156">
        <f>IF(N338="základní",J338,0)</f>
        <v>0</v>
      </c>
      <c r="BF338" s="156">
        <f>IF(N338="snížená",J338,0)</f>
        <v>0</v>
      </c>
      <c r="BG338" s="156">
        <f>IF(N338="zákl. přenesená",J338,0)</f>
        <v>0</v>
      </c>
      <c r="BH338" s="156">
        <f>IF(N338="sníž. přenesená",J338,0)</f>
        <v>0</v>
      </c>
      <c r="BI338" s="156">
        <f>IF(N338="nulová",J338,0)</f>
        <v>0</v>
      </c>
      <c r="BJ338" s="18" t="s">
        <v>84</v>
      </c>
      <c r="BK338" s="156">
        <f>ROUND(I338*H338,2)</f>
        <v>0</v>
      </c>
      <c r="BL338" s="18" t="s">
        <v>147</v>
      </c>
      <c r="BM338" s="155" t="s">
        <v>578</v>
      </c>
    </row>
    <row r="339" spans="1:65" s="2" customFormat="1" ht="39">
      <c r="A339" s="33"/>
      <c r="B339" s="34"/>
      <c r="C339" s="33"/>
      <c r="D339" s="157" t="s">
        <v>149</v>
      </c>
      <c r="E339" s="33"/>
      <c r="F339" s="158" t="s">
        <v>579</v>
      </c>
      <c r="G339" s="33"/>
      <c r="H339" s="33"/>
      <c r="I339" s="159"/>
      <c r="J339" s="33"/>
      <c r="K339" s="33"/>
      <c r="L339" s="34"/>
      <c r="M339" s="160"/>
      <c r="N339" s="161"/>
      <c r="O339" s="54"/>
      <c r="P339" s="54"/>
      <c r="Q339" s="54"/>
      <c r="R339" s="54"/>
      <c r="S339" s="54"/>
      <c r="T339" s="55"/>
      <c r="U339" s="33"/>
      <c r="V339" s="33"/>
      <c r="W339" s="33"/>
      <c r="X339" s="33"/>
      <c r="Y339" s="33"/>
      <c r="Z339" s="33"/>
      <c r="AA339" s="33"/>
      <c r="AB339" s="33"/>
      <c r="AC339" s="33"/>
      <c r="AD339" s="33"/>
      <c r="AE339" s="33"/>
      <c r="AT339" s="18" t="s">
        <v>149</v>
      </c>
      <c r="AU339" s="18" t="s">
        <v>87</v>
      </c>
    </row>
    <row r="340" spans="1:65" s="13" customFormat="1" ht="11.25">
      <c r="B340" s="162"/>
      <c r="D340" s="157" t="s">
        <v>151</v>
      </c>
      <c r="E340" s="163" t="s">
        <v>3</v>
      </c>
      <c r="F340" s="164" t="s">
        <v>580</v>
      </c>
      <c r="H340" s="165">
        <v>1.252</v>
      </c>
      <c r="I340" s="166"/>
      <c r="L340" s="162"/>
      <c r="M340" s="167"/>
      <c r="N340" s="168"/>
      <c r="O340" s="168"/>
      <c r="P340" s="168"/>
      <c r="Q340" s="168"/>
      <c r="R340" s="168"/>
      <c r="S340" s="168"/>
      <c r="T340" s="169"/>
      <c r="AT340" s="163" t="s">
        <v>151</v>
      </c>
      <c r="AU340" s="163" t="s">
        <v>87</v>
      </c>
      <c r="AV340" s="13" t="s">
        <v>87</v>
      </c>
      <c r="AW340" s="13" t="s">
        <v>37</v>
      </c>
      <c r="AX340" s="13" t="s">
        <v>84</v>
      </c>
      <c r="AY340" s="163" t="s">
        <v>140</v>
      </c>
    </row>
    <row r="341" spans="1:65" s="2" customFormat="1" ht="16.5" customHeight="1">
      <c r="A341" s="33"/>
      <c r="B341" s="143"/>
      <c r="C341" s="185" t="s">
        <v>581</v>
      </c>
      <c r="D341" s="185" t="s">
        <v>211</v>
      </c>
      <c r="E341" s="186" t="s">
        <v>582</v>
      </c>
      <c r="F341" s="187" t="s">
        <v>583</v>
      </c>
      <c r="G341" s="188" t="s">
        <v>197</v>
      </c>
      <c r="H341" s="189">
        <v>1.252</v>
      </c>
      <c r="I341" s="190"/>
      <c r="J341" s="191">
        <f>ROUND(I341*H341,2)</f>
        <v>0</v>
      </c>
      <c r="K341" s="187" t="s">
        <v>434</v>
      </c>
      <c r="L341" s="192"/>
      <c r="M341" s="193" t="s">
        <v>3</v>
      </c>
      <c r="N341" s="194" t="s">
        <v>48</v>
      </c>
      <c r="O341" s="54"/>
      <c r="P341" s="153">
        <f>O341*H341</f>
        <v>0</v>
      </c>
      <c r="Q341" s="153">
        <v>1</v>
      </c>
      <c r="R341" s="153">
        <f>Q341*H341</f>
        <v>1.252</v>
      </c>
      <c r="S341" s="153">
        <v>0</v>
      </c>
      <c r="T341" s="154">
        <f>S341*H341</f>
        <v>0</v>
      </c>
      <c r="U341" s="33"/>
      <c r="V341" s="33"/>
      <c r="W341" s="33"/>
      <c r="X341" s="33"/>
      <c r="Y341" s="33"/>
      <c r="Z341" s="33"/>
      <c r="AA341" s="33"/>
      <c r="AB341" s="33"/>
      <c r="AC341" s="33"/>
      <c r="AD341" s="33"/>
      <c r="AE341" s="33"/>
      <c r="AR341" s="155" t="s">
        <v>194</v>
      </c>
      <c r="AT341" s="155" t="s">
        <v>211</v>
      </c>
      <c r="AU341" s="155" t="s">
        <v>87</v>
      </c>
      <c r="AY341" s="18" t="s">
        <v>140</v>
      </c>
      <c r="BE341" s="156">
        <f>IF(N341="základní",J341,0)</f>
        <v>0</v>
      </c>
      <c r="BF341" s="156">
        <f>IF(N341="snížená",J341,0)</f>
        <v>0</v>
      </c>
      <c r="BG341" s="156">
        <f>IF(N341="zákl. přenesená",J341,0)</f>
        <v>0</v>
      </c>
      <c r="BH341" s="156">
        <f>IF(N341="sníž. přenesená",J341,0)</f>
        <v>0</v>
      </c>
      <c r="BI341" s="156">
        <f>IF(N341="nulová",J341,0)</f>
        <v>0</v>
      </c>
      <c r="BJ341" s="18" t="s">
        <v>84</v>
      </c>
      <c r="BK341" s="156">
        <f>ROUND(I341*H341,2)</f>
        <v>0</v>
      </c>
      <c r="BL341" s="18" t="s">
        <v>147</v>
      </c>
      <c r="BM341" s="155" t="s">
        <v>584</v>
      </c>
    </row>
    <row r="342" spans="1:65" s="13" customFormat="1" ht="11.25">
      <c r="B342" s="162"/>
      <c r="D342" s="157" t="s">
        <v>151</v>
      </c>
      <c r="E342" s="163" t="s">
        <v>3</v>
      </c>
      <c r="F342" s="164" t="s">
        <v>585</v>
      </c>
      <c r="H342" s="165">
        <v>1.1100000000000001</v>
      </c>
      <c r="I342" s="166"/>
      <c r="L342" s="162"/>
      <c r="M342" s="167"/>
      <c r="N342" s="168"/>
      <c r="O342" s="168"/>
      <c r="P342" s="168"/>
      <c r="Q342" s="168"/>
      <c r="R342" s="168"/>
      <c r="S342" s="168"/>
      <c r="T342" s="169"/>
      <c r="AT342" s="163" t="s">
        <v>151</v>
      </c>
      <c r="AU342" s="163" t="s">
        <v>87</v>
      </c>
      <c r="AV342" s="13" t="s">
        <v>87</v>
      </c>
      <c r="AW342" s="13" t="s">
        <v>37</v>
      </c>
      <c r="AX342" s="13" t="s">
        <v>77</v>
      </c>
      <c r="AY342" s="163" t="s">
        <v>140</v>
      </c>
    </row>
    <row r="343" spans="1:65" s="13" customFormat="1" ht="11.25">
      <c r="B343" s="162"/>
      <c r="D343" s="157" t="s">
        <v>151</v>
      </c>
      <c r="E343" s="163" t="s">
        <v>3</v>
      </c>
      <c r="F343" s="164" t="s">
        <v>586</v>
      </c>
      <c r="H343" s="165">
        <v>0.14199999999999999</v>
      </c>
      <c r="I343" s="166"/>
      <c r="L343" s="162"/>
      <c r="M343" s="167"/>
      <c r="N343" s="168"/>
      <c r="O343" s="168"/>
      <c r="P343" s="168"/>
      <c r="Q343" s="168"/>
      <c r="R343" s="168"/>
      <c r="S343" s="168"/>
      <c r="T343" s="169"/>
      <c r="AT343" s="163" t="s">
        <v>151</v>
      </c>
      <c r="AU343" s="163" t="s">
        <v>87</v>
      </c>
      <c r="AV343" s="13" t="s">
        <v>87</v>
      </c>
      <c r="AW343" s="13" t="s">
        <v>37</v>
      </c>
      <c r="AX343" s="13" t="s">
        <v>77</v>
      </c>
      <c r="AY343" s="163" t="s">
        <v>140</v>
      </c>
    </row>
    <row r="344" spans="1:65" s="14" customFormat="1" ht="11.25">
      <c r="B344" s="170"/>
      <c r="D344" s="157" t="s">
        <v>151</v>
      </c>
      <c r="E344" s="171" t="s">
        <v>3</v>
      </c>
      <c r="F344" s="172" t="s">
        <v>167</v>
      </c>
      <c r="H344" s="173">
        <v>1.252</v>
      </c>
      <c r="I344" s="174"/>
      <c r="L344" s="170"/>
      <c r="M344" s="175"/>
      <c r="N344" s="176"/>
      <c r="O344" s="176"/>
      <c r="P344" s="176"/>
      <c r="Q344" s="176"/>
      <c r="R344" s="176"/>
      <c r="S344" s="176"/>
      <c r="T344" s="177"/>
      <c r="AT344" s="171" t="s">
        <v>151</v>
      </c>
      <c r="AU344" s="171" t="s">
        <v>87</v>
      </c>
      <c r="AV344" s="14" t="s">
        <v>147</v>
      </c>
      <c r="AW344" s="14" t="s">
        <v>37</v>
      </c>
      <c r="AX344" s="14" t="s">
        <v>84</v>
      </c>
      <c r="AY344" s="171" t="s">
        <v>140</v>
      </c>
    </row>
    <row r="345" spans="1:65" s="2" customFormat="1" ht="21.75" customHeight="1">
      <c r="A345" s="33"/>
      <c r="B345" s="143"/>
      <c r="C345" s="144" t="s">
        <v>587</v>
      </c>
      <c r="D345" s="144" t="s">
        <v>142</v>
      </c>
      <c r="E345" s="145" t="s">
        <v>588</v>
      </c>
      <c r="F345" s="146" t="s">
        <v>589</v>
      </c>
      <c r="G345" s="147" t="s">
        <v>197</v>
      </c>
      <c r="H345" s="148">
        <v>1.6919999999999999</v>
      </c>
      <c r="I345" s="149"/>
      <c r="J345" s="150">
        <f>ROUND(I345*H345,2)</f>
        <v>0</v>
      </c>
      <c r="K345" s="146" t="s">
        <v>146</v>
      </c>
      <c r="L345" s="34"/>
      <c r="M345" s="151" t="s">
        <v>3</v>
      </c>
      <c r="N345" s="152" t="s">
        <v>48</v>
      </c>
      <c r="O345" s="54"/>
      <c r="P345" s="153">
        <f>O345*H345</f>
        <v>0</v>
      </c>
      <c r="Q345" s="153">
        <v>0</v>
      </c>
      <c r="R345" s="153">
        <f>Q345*H345</f>
        <v>0</v>
      </c>
      <c r="S345" s="153">
        <v>0</v>
      </c>
      <c r="T345" s="154">
        <f>S345*H345</f>
        <v>0</v>
      </c>
      <c r="U345" s="33"/>
      <c r="V345" s="33"/>
      <c r="W345" s="33"/>
      <c r="X345" s="33"/>
      <c r="Y345" s="33"/>
      <c r="Z345" s="33"/>
      <c r="AA345" s="33"/>
      <c r="AB345" s="33"/>
      <c r="AC345" s="33"/>
      <c r="AD345" s="33"/>
      <c r="AE345" s="33"/>
      <c r="AR345" s="155" t="s">
        <v>147</v>
      </c>
      <c r="AT345" s="155" t="s">
        <v>142</v>
      </c>
      <c r="AU345" s="155" t="s">
        <v>87</v>
      </c>
      <c r="AY345" s="18" t="s">
        <v>140</v>
      </c>
      <c r="BE345" s="156">
        <f>IF(N345="základní",J345,0)</f>
        <v>0</v>
      </c>
      <c r="BF345" s="156">
        <f>IF(N345="snížená",J345,0)</f>
        <v>0</v>
      </c>
      <c r="BG345" s="156">
        <f>IF(N345="zákl. přenesená",J345,0)</f>
        <v>0</v>
      </c>
      <c r="BH345" s="156">
        <f>IF(N345="sníž. přenesená",J345,0)</f>
        <v>0</v>
      </c>
      <c r="BI345" s="156">
        <f>IF(N345="nulová",J345,0)</f>
        <v>0</v>
      </c>
      <c r="BJ345" s="18" t="s">
        <v>84</v>
      </c>
      <c r="BK345" s="156">
        <f>ROUND(I345*H345,2)</f>
        <v>0</v>
      </c>
      <c r="BL345" s="18" t="s">
        <v>147</v>
      </c>
      <c r="BM345" s="155" t="s">
        <v>590</v>
      </c>
    </row>
    <row r="346" spans="1:65" s="2" customFormat="1" ht="39">
      <c r="A346" s="33"/>
      <c r="B346" s="34"/>
      <c r="C346" s="33"/>
      <c r="D346" s="157" t="s">
        <v>149</v>
      </c>
      <c r="E346" s="33"/>
      <c r="F346" s="158" t="s">
        <v>579</v>
      </c>
      <c r="G346" s="33"/>
      <c r="H346" s="33"/>
      <c r="I346" s="159"/>
      <c r="J346" s="33"/>
      <c r="K346" s="33"/>
      <c r="L346" s="34"/>
      <c r="M346" s="160"/>
      <c r="N346" s="161"/>
      <c r="O346" s="54"/>
      <c r="P346" s="54"/>
      <c r="Q346" s="54"/>
      <c r="R346" s="54"/>
      <c r="S346" s="54"/>
      <c r="T346" s="55"/>
      <c r="U346" s="33"/>
      <c r="V346" s="33"/>
      <c r="W346" s="33"/>
      <c r="X346" s="33"/>
      <c r="Y346" s="33"/>
      <c r="Z346" s="33"/>
      <c r="AA346" s="33"/>
      <c r="AB346" s="33"/>
      <c r="AC346" s="33"/>
      <c r="AD346" s="33"/>
      <c r="AE346" s="33"/>
      <c r="AT346" s="18" t="s">
        <v>149</v>
      </c>
      <c r="AU346" s="18" t="s">
        <v>87</v>
      </c>
    </row>
    <row r="347" spans="1:65" s="15" customFormat="1" ht="11.25">
      <c r="B347" s="178"/>
      <c r="D347" s="157" t="s">
        <v>151</v>
      </c>
      <c r="E347" s="179" t="s">
        <v>3</v>
      </c>
      <c r="F347" s="180" t="s">
        <v>591</v>
      </c>
      <c r="H347" s="179" t="s">
        <v>3</v>
      </c>
      <c r="I347" s="181"/>
      <c r="L347" s="178"/>
      <c r="M347" s="182"/>
      <c r="N347" s="183"/>
      <c r="O347" s="183"/>
      <c r="P347" s="183"/>
      <c r="Q347" s="183"/>
      <c r="R347" s="183"/>
      <c r="S347" s="183"/>
      <c r="T347" s="184"/>
      <c r="AT347" s="179" t="s">
        <v>151</v>
      </c>
      <c r="AU347" s="179" t="s">
        <v>87</v>
      </c>
      <c r="AV347" s="15" t="s">
        <v>84</v>
      </c>
      <c r="AW347" s="15" t="s">
        <v>37</v>
      </c>
      <c r="AX347" s="15" t="s">
        <v>77</v>
      </c>
      <c r="AY347" s="179" t="s">
        <v>140</v>
      </c>
    </row>
    <row r="348" spans="1:65" s="13" customFormat="1" ht="11.25">
      <c r="B348" s="162"/>
      <c r="D348" s="157" t="s">
        <v>151</v>
      </c>
      <c r="E348" s="163" t="s">
        <v>3</v>
      </c>
      <c r="F348" s="164" t="s">
        <v>592</v>
      </c>
      <c r="H348" s="165">
        <v>0.50600000000000001</v>
      </c>
      <c r="I348" s="166"/>
      <c r="L348" s="162"/>
      <c r="M348" s="167"/>
      <c r="N348" s="168"/>
      <c r="O348" s="168"/>
      <c r="P348" s="168"/>
      <c r="Q348" s="168"/>
      <c r="R348" s="168"/>
      <c r="S348" s="168"/>
      <c r="T348" s="169"/>
      <c r="AT348" s="163" t="s">
        <v>151</v>
      </c>
      <c r="AU348" s="163" t="s">
        <v>87</v>
      </c>
      <c r="AV348" s="13" t="s">
        <v>87</v>
      </c>
      <c r="AW348" s="13" t="s">
        <v>37</v>
      </c>
      <c r="AX348" s="13" t="s">
        <v>77</v>
      </c>
      <c r="AY348" s="163" t="s">
        <v>140</v>
      </c>
    </row>
    <row r="349" spans="1:65" s="13" customFormat="1" ht="11.25">
      <c r="B349" s="162"/>
      <c r="D349" s="157" t="s">
        <v>151</v>
      </c>
      <c r="E349" s="163" t="s">
        <v>3</v>
      </c>
      <c r="F349" s="164" t="s">
        <v>593</v>
      </c>
      <c r="H349" s="165">
        <v>0.46300000000000002</v>
      </c>
      <c r="I349" s="166"/>
      <c r="L349" s="162"/>
      <c r="M349" s="167"/>
      <c r="N349" s="168"/>
      <c r="O349" s="168"/>
      <c r="P349" s="168"/>
      <c r="Q349" s="168"/>
      <c r="R349" s="168"/>
      <c r="S349" s="168"/>
      <c r="T349" s="169"/>
      <c r="AT349" s="163" t="s">
        <v>151</v>
      </c>
      <c r="AU349" s="163" t="s">
        <v>87</v>
      </c>
      <c r="AV349" s="13" t="s">
        <v>87</v>
      </c>
      <c r="AW349" s="13" t="s">
        <v>37</v>
      </c>
      <c r="AX349" s="13" t="s">
        <v>77</v>
      </c>
      <c r="AY349" s="163" t="s">
        <v>140</v>
      </c>
    </row>
    <row r="350" spans="1:65" s="13" customFormat="1" ht="11.25">
      <c r="B350" s="162"/>
      <c r="D350" s="157" t="s">
        <v>151</v>
      </c>
      <c r="E350" s="163" t="s">
        <v>3</v>
      </c>
      <c r="F350" s="164" t="s">
        <v>594</v>
      </c>
      <c r="H350" s="165">
        <v>0.248</v>
      </c>
      <c r="I350" s="166"/>
      <c r="L350" s="162"/>
      <c r="M350" s="167"/>
      <c r="N350" s="168"/>
      <c r="O350" s="168"/>
      <c r="P350" s="168"/>
      <c r="Q350" s="168"/>
      <c r="R350" s="168"/>
      <c r="S350" s="168"/>
      <c r="T350" s="169"/>
      <c r="AT350" s="163" t="s">
        <v>151</v>
      </c>
      <c r="AU350" s="163" t="s">
        <v>87</v>
      </c>
      <c r="AV350" s="13" t="s">
        <v>87</v>
      </c>
      <c r="AW350" s="13" t="s">
        <v>37</v>
      </c>
      <c r="AX350" s="13" t="s">
        <v>77</v>
      </c>
      <c r="AY350" s="163" t="s">
        <v>140</v>
      </c>
    </row>
    <row r="351" spans="1:65" s="15" customFormat="1" ht="11.25">
      <c r="B351" s="178"/>
      <c r="D351" s="157" t="s">
        <v>151</v>
      </c>
      <c r="E351" s="179" t="s">
        <v>3</v>
      </c>
      <c r="F351" s="180" t="s">
        <v>595</v>
      </c>
      <c r="H351" s="179" t="s">
        <v>3</v>
      </c>
      <c r="I351" s="181"/>
      <c r="L351" s="178"/>
      <c r="M351" s="182"/>
      <c r="N351" s="183"/>
      <c r="O351" s="183"/>
      <c r="P351" s="183"/>
      <c r="Q351" s="183"/>
      <c r="R351" s="183"/>
      <c r="S351" s="183"/>
      <c r="T351" s="184"/>
      <c r="AT351" s="179" t="s">
        <v>151</v>
      </c>
      <c r="AU351" s="179" t="s">
        <v>87</v>
      </c>
      <c r="AV351" s="15" t="s">
        <v>84</v>
      </c>
      <c r="AW351" s="15" t="s">
        <v>37</v>
      </c>
      <c r="AX351" s="15" t="s">
        <v>77</v>
      </c>
      <c r="AY351" s="179" t="s">
        <v>140</v>
      </c>
    </row>
    <row r="352" spans="1:65" s="13" customFormat="1" ht="11.25">
      <c r="B352" s="162"/>
      <c r="D352" s="157" t="s">
        <v>151</v>
      </c>
      <c r="E352" s="163" t="s">
        <v>3</v>
      </c>
      <c r="F352" s="164" t="s">
        <v>596</v>
      </c>
      <c r="H352" s="165">
        <v>0.42</v>
      </c>
      <c r="I352" s="166"/>
      <c r="L352" s="162"/>
      <c r="M352" s="167"/>
      <c r="N352" s="168"/>
      <c r="O352" s="168"/>
      <c r="P352" s="168"/>
      <c r="Q352" s="168"/>
      <c r="R352" s="168"/>
      <c r="S352" s="168"/>
      <c r="T352" s="169"/>
      <c r="AT352" s="163" t="s">
        <v>151</v>
      </c>
      <c r="AU352" s="163" t="s">
        <v>87</v>
      </c>
      <c r="AV352" s="13" t="s">
        <v>87</v>
      </c>
      <c r="AW352" s="13" t="s">
        <v>37</v>
      </c>
      <c r="AX352" s="13" t="s">
        <v>77</v>
      </c>
      <c r="AY352" s="163" t="s">
        <v>140</v>
      </c>
    </row>
    <row r="353" spans="1:65" s="13" customFormat="1" ht="11.25">
      <c r="B353" s="162"/>
      <c r="D353" s="157" t="s">
        <v>151</v>
      </c>
      <c r="E353" s="163" t="s">
        <v>3</v>
      </c>
      <c r="F353" s="164" t="s">
        <v>597</v>
      </c>
      <c r="H353" s="165">
        <v>5.5E-2</v>
      </c>
      <c r="I353" s="166"/>
      <c r="L353" s="162"/>
      <c r="M353" s="167"/>
      <c r="N353" s="168"/>
      <c r="O353" s="168"/>
      <c r="P353" s="168"/>
      <c r="Q353" s="168"/>
      <c r="R353" s="168"/>
      <c r="S353" s="168"/>
      <c r="T353" s="169"/>
      <c r="AT353" s="163" t="s">
        <v>151</v>
      </c>
      <c r="AU353" s="163" t="s">
        <v>87</v>
      </c>
      <c r="AV353" s="13" t="s">
        <v>87</v>
      </c>
      <c r="AW353" s="13" t="s">
        <v>37</v>
      </c>
      <c r="AX353" s="13" t="s">
        <v>77</v>
      </c>
      <c r="AY353" s="163" t="s">
        <v>140</v>
      </c>
    </row>
    <row r="354" spans="1:65" s="14" customFormat="1" ht="11.25">
      <c r="B354" s="170"/>
      <c r="D354" s="157" t="s">
        <v>151</v>
      </c>
      <c r="E354" s="171" t="s">
        <v>3</v>
      </c>
      <c r="F354" s="172" t="s">
        <v>167</v>
      </c>
      <c r="H354" s="173">
        <v>1.6919999999999999</v>
      </c>
      <c r="I354" s="174"/>
      <c r="L354" s="170"/>
      <c r="M354" s="175"/>
      <c r="N354" s="176"/>
      <c r="O354" s="176"/>
      <c r="P354" s="176"/>
      <c r="Q354" s="176"/>
      <c r="R354" s="176"/>
      <c r="S354" s="176"/>
      <c r="T354" s="177"/>
      <c r="AT354" s="171" t="s">
        <v>151</v>
      </c>
      <c r="AU354" s="171" t="s">
        <v>87</v>
      </c>
      <c r="AV354" s="14" t="s">
        <v>147</v>
      </c>
      <c r="AW354" s="14" t="s">
        <v>37</v>
      </c>
      <c r="AX354" s="14" t="s">
        <v>84</v>
      </c>
      <c r="AY354" s="171" t="s">
        <v>140</v>
      </c>
    </row>
    <row r="355" spans="1:65" s="2" customFormat="1" ht="16.5" customHeight="1">
      <c r="A355" s="33"/>
      <c r="B355" s="143"/>
      <c r="C355" s="185" t="s">
        <v>598</v>
      </c>
      <c r="D355" s="185" t="s">
        <v>211</v>
      </c>
      <c r="E355" s="186" t="s">
        <v>599</v>
      </c>
      <c r="F355" s="187" t="s">
        <v>600</v>
      </c>
      <c r="G355" s="188" t="s">
        <v>197</v>
      </c>
      <c r="H355" s="189">
        <v>0.50600000000000001</v>
      </c>
      <c r="I355" s="190"/>
      <c r="J355" s="191">
        <f>ROUND(I355*H355,2)</f>
        <v>0</v>
      </c>
      <c r="K355" s="187" t="s">
        <v>434</v>
      </c>
      <c r="L355" s="192"/>
      <c r="M355" s="193" t="s">
        <v>3</v>
      </c>
      <c r="N355" s="194" t="s">
        <v>48</v>
      </c>
      <c r="O355" s="54"/>
      <c r="P355" s="153">
        <f>O355*H355</f>
        <v>0</v>
      </c>
      <c r="Q355" s="153">
        <v>1</v>
      </c>
      <c r="R355" s="153">
        <f>Q355*H355</f>
        <v>0.50600000000000001</v>
      </c>
      <c r="S355" s="153">
        <v>0</v>
      </c>
      <c r="T355" s="154">
        <f>S355*H355</f>
        <v>0</v>
      </c>
      <c r="U355" s="33"/>
      <c r="V355" s="33"/>
      <c r="W355" s="33"/>
      <c r="X355" s="33"/>
      <c r="Y355" s="33"/>
      <c r="Z355" s="33"/>
      <c r="AA355" s="33"/>
      <c r="AB355" s="33"/>
      <c r="AC355" s="33"/>
      <c r="AD355" s="33"/>
      <c r="AE355" s="33"/>
      <c r="AR355" s="155" t="s">
        <v>194</v>
      </c>
      <c r="AT355" s="155" t="s">
        <v>211</v>
      </c>
      <c r="AU355" s="155" t="s">
        <v>87</v>
      </c>
      <c r="AY355" s="18" t="s">
        <v>140</v>
      </c>
      <c r="BE355" s="156">
        <f>IF(N355="základní",J355,0)</f>
        <v>0</v>
      </c>
      <c r="BF355" s="156">
        <f>IF(N355="snížená",J355,0)</f>
        <v>0</v>
      </c>
      <c r="BG355" s="156">
        <f>IF(N355="zákl. přenesená",J355,0)</f>
        <v>0</v>
      </c>
      <c r="BH355" s="156">
        <f>IF(N355="sníž. přenesená",J355,0)</f>
        <v>0</v>
      </c>
      <c r="BI355" s="156">
        <f>IF(N355="nulová",J355,0)</f>
        <v>0</v>
      </c>
      <c r="BJ355" s="18" t="s">
        <v>84</v>
      </c>
      <c r="BK355" s="156">
        <f>ROUND(I355*H355,2)</f>
        <v>0</v>
      </c>
      <c r="BL355" s="18" t="s">
        <v>147</v>
      </c>
      <c r="BM355" s="155" t="s">
        <v>601</v>
      </c>
    </row>
    <row r="356" spans="1:65" s="13" customFormat="1" ht="11.25">
      <c r="B356" s="162"/>
      <c r="D356" s="157" t="s">
        <v>151</v>
      </c>
      <c r="E356" s="163" t="s">
        <v>3</v>
      </c>
      <c r="F356" s="164" t="s">
        <v>602</v>
      </c>
      <c r="H356" s="165">
        <v>0.28499999999999998</v>
      </c>
      <c r="I356" s="166"/>
      <c r="L356" s="162"/>
      <c r="M356" s="167"/>
      <c r="N356" s="168"/>
      <c r="O356" s="168"/>
      <c r="P356" s="168"/>
      <c r="Q356" s="168"/>
      <c r="R356" s="168"/>
      <c r="S356" s="168"/>
      <c r="T356" s="169"/>
      <c r="AT356" s="163" t="s">
        <v>151</v>
      </c>
      <c r="AU356" s="163" t="s">
        <v>87</v>
      </c>
      <c r="AV356" s="13" t="s">
        <v>87</v>
      </c>
      <c r="AW356" s="13" t="s">
        <v>37</v>
      </c>
      <c r="AX356" s="13" t="s">
        <v>77</v>
      </c>
      <c r="AY356" s="163" t="s">
        <v>140</v>
      </c>
    </row>
    <row r="357" spans="1:65" s="13" customFormat="1" ht="11.25">
      <c r="B357" s="162"/>
      <c r="D357" s="157" t="s">
        <v>151</v>
      </c>
      <c r="E357" s="163" t="s">
        <v>3</v>
      </c>
      <c r="F357" s="164" t="s">
        <v>603</v>
      </c>
      <c r="H357" s="165">
        <v>0.16500000000000001</v>
      </c>
      <c r="I357" s="166"/>
      <c r="L357" s="162"/>
      <c r="M357" s="167"/>
      <c r="N357" s="168"/>
      <c r="O357" s="168"/>
      <c r="P357" s="168"/>
      <c r="Q357" s="168"/>
      <c r="R357" s="168"/>
      <c r="S357" s="168"/>
      <c r="T357" s="169"/>
      <c r="AT357" s="163" t="s">
        <v>151</v>
      </c>
      <c r="AU357" s="163" t="s">
        <v>87</v>
      </c>
      <c r="AV357" s="13" t="s">
        <v>87</v>
      </c>
      <c r="AW357" s="13" t="s">
        <v>37</v>
      </c>
      <c r="AX357" s="13" t="s">
        <v>77</v>
      </c>
      <c r="AY357" s="163" t="s">
        <v>140</v>
      </c>
    </row>
    <row r="358" spans="1:65" s="13" customFormat="1" ht="11.25">
      <c r="B358" s="162"/>
      <c r="D358" s="157" t="s">
        <v>151</v>
      </c>
      <c r="E358" s="163" t="s">
        <v>3</v>
      </c>
      <c r="F358" s="164" t="s">
        <v>604</v>
      </c>
      <c r="H358" s="165">
        <v>5.6000000000000001E-2</v>
      </c>
      <c r="I358" s="166"/>
      <c r="L358" s="162"/>
      <c r="M358" s="167"/>
      <c r="N358" s="168"/>
      <c r="O358" s="168"/>
      <c r="P358" s="168"/>
      <c r="Q358" s="168"/>
      <c r="R358" s="168"/>
      <c r="S358" s="168"/>
      <c r="T358" s="169"/>
      <c r="AT358" s="163" t="s">
        <v>151</v>
      </c>
      <c r="AU358" s="163" t="s">
        <v>87</v>
      </c>
      <c r="AV358" s="13" t="s">
        <v>87</v>
      </c>
      <c r="AW358" s="13" t="s">
        <v>37</v>
      </c>
      <c r="AX358" s="13" t="s">
        <v>77</v>
      </c>
      <c r="AY358" s="163" t="s">
        <v>140</v>
      </c>
    </row>
    <row r="359" spans="1:65" s="14" customFormat="1" ht="11.25">
      <c r="B359" s="170"/>
      <c r="D359" s="157" t="s">
        <v>151</v>
      </c>
      <c r="E359" s="171" t="s">
        <v>3</v>
      </c>
      <c r="F359" s="172" t="s">
        <v>167</v>
      </c>
      <c r="H359" s="173">
        <v>0.50600000000000001</v>
      </c>
      <c r="I359" s="174"/>
      <c r="L359" s="170"/>
      <c r="M359" s="175"/>
      <c r="N359" s="176"/>
      <c r="O359" s="176"/>
      <c r="P359" s="176"/>
      <c r="Q359" s="176"/>
      <c r="R359" s="176"/>
      <c r="S359" s="176"/>
      <c r="T359" s="177"/>
      <c r="AT359" s="171" t="s">
        <v>151</v>
      </c>
      <c r="AU359" s="171" t="s">
        <v>87</v>
      </c>
      <c r="AV359" s="14" t="s">
        <v>147</v>
      </c>
      <c r="AW359" s="14" t="s">
        <v>37</v>
      </c>
      <c r="AX359" s="14" t="s">
        <v>84</v>
      </c>
      <c r="AY359" s="171" t="s">
        <v>140</v>
      </c>
    </row>
    <row r="360" spans="1:65" s="2" customFormat="1" ht="16.5" customHeight="1">
      <c r="A360" s="33"/>
      <c r="B360" s="143"/>
      <c r="C360" s="185" t="s">
        <v>605</v>
      </c>
      <c r="D360" s="185" t="s">
        <v>211</v>
      </c>
      <c r="E360" s="186" t="s">
        <v>606</v>
      </c>
      <c r="F360" s="187" t="s">
        <v>607</v>
      </c>
      <c r="G360" s="188" t="s">
        <v>197</v>
      </c>
      <c r="H360" s="189">
        <v>0.46300000000000002</v>
      </c>
      <c r="I360" s="190"/>
      <c r="J360" s="191">
        <f>ROUND(I360*H360,2)</f>
        <v>0</v>
      </c>
      <c r="K360" s="187" t="s">
        <v>434</v>
      </c>
      <c r="L360" s="192"/>
      <c r="M360" s="193" t="s">
        <v>3</v>
      </c>
      <c r="N360" s="194" t="s">
        <v>48</v>
      </c>
      <c r="O360" s="54"/>
      <c r="P360" s="153">
        <f>O360*H360</f>
        <v>0</v>
      </c>
      <c r="Q360" s="153">
        <v>1</v>
      </c>
      <c r="R360" s="153">
        <f>Q360*H360</f>
        <v>0.46300000000000002</v>
      </c>
      <c r="S360" s="153">
        <v>0</v>
      </c>
      <c r="T360" s="154">
        <f>S360*H360</f>
        <v>0</v>
      </c>
      <c r="U360" s="33"/>
      <c r="V360" s="33"/>
      <c r="W360" s="33"/>
      <c r="X360" s="33"/>
      <c r="Y360" s="33"/>
      <c r="Z360" s="33"/>
      <c r="AA360" s="33"/>
      <c r="AB360" s="33"/>
      <c r="AC360" s="33"/>
      <c r="AD360" s="33"/>
      <c r="AE360" s="33"/>
      <c r="AR360" s="155" t="s">
        <v>194</v>
      </c>
      <c r="AT360" s="155" t="s">
        <v>211</v>
      </c>
      <c r="AU360" s="155" t="s">
        <v>87</v>
      </c>
      <c r="AY360" s="18" t="s">
        <v>140</v>
      </c>
      <c r="BE360" s="156">
        <f>IF(N360="základní",J360,0)</f>
        <v>0</v>
      </c>
      <c r="BF360" s="156">
        <f>IF(N360="snížená",J360,0)</f>
        <v>0</v>
      </c>
      <c r="BG360" s="156">
        <f>IF(N360="zákl. přenesená",J360,0)</f>
        <v>0</v>
      </c>
      <c r="BH360" s="156">
        <f>IF(N360="sníž. přenesená",J360,0)</f>
        <v>0</v>
      </c>
      <c r="BI360" s="156">
        <f>IF(N360="nulová",J360,0)</f>
        <v>0</v>
      </c>
      <c r="BJ360" s="18" t="s">
        <v>84</v>
      </c>
      <c r="BK360" s="156">
        <f>ROUND(I360*H360,2)</f>
        <v>0</v>
      </c>
      <c r="BL360" s="18" t="s">
        <v>147</v>
      </c>
      <c r="BM360" s="155" t="s">
        <v>608</v>
      </c>
    </row>
    <row r="361" spans="1:65" s="13" customFormat="1" ht="11.25">
      <c r="B361" s="162"/>
      <c r="D361" s="157" t="s">
        <v>151</v>
      </c>
      <c r="E361" s="163" t="s">
        <v>3</v>
      </c>
      <c r="F361" s="164" t="s">
        <v>609</v>
      </c>
      <c r="H361" s="165">
        <v>0.28499999999999998</v>
      </c>
      <c r="I361" s="166"/>
      <c r="L361" s="162"/>
      <c r="M361" s="167"/>
      <c r="N361" s="168"/>
      <c r="O361" s="168"/>
      <c r="P361" s="168"/>
      <c r="Q361" s="168"/>
      <c r="R361" s="168"/>
      <c r="S361" s="168"/>
      <c r="T361" s="169"/>
      <c r="AT361" s="163" t="s">
        <v>151</v>
      </c>
      <c r="AU361" s="163" t="s">
        <v>87</v>
      </c>
      <c r="AV361" s="13" t="s">
        <v>87</v>
      </c>
      <c r="AW361" s="13" t="s">
        <v>37</v>
      </c>
      <c r="AX361" s="13" t="s">
        <v>77</v>
      </c>
      <c r="AY361" s="163" t="s">
        <v>140</v>
      </c>
    </row>
    <row r="362" spans="1:65" s="13" customFormat="1" ht="11.25">
      <c r="B362" s="162"/>
      <c r="D362" s="157" t="s">
        <v>151</v>
      </c>
      <c r="E362" s="163" t="s">
        <v>3</v>
      </c>
      <c r="F362" s="164" t="s">
        <v>610</v>
      </c>
      <c r="H362" s="165">
        <v>0.15</v>
      </c>
      <c r="I362" s="166"/>
      <c r="L362" s="162"/>
      <c r="M362" s="167"/>
      <c r="N362" s="168"/>
      <c r="O362" s="168"/>
      <c r="P362" s="168"/>
      <c r="Q362" s="168"/>
      <c r="R362" s="168"/>
      <c r="S362" s="168"/>
      <c r="T362" s="169"/>
      <c r="AT362" s="163" t="s">
        <v>151</v>
      </c>
      <c r="AU362" s="163" t="s">
        <v>87</v>
      </c>
      <c r="AV362" s="13" t="s">
        <v>87</v>
      </c>
      <c r="AW362" s="13" t="s">
        <v>37</v>
      </c>
      <c r="AX362" s="13" t="s">
        <v>77</v>
      </c>
      <c r="AY362" s="163" t="s">
        <v>140</v>
      </c>
    </row>
    <row r="363" spans="1:65" s="13" customFormat="1" ht="11.25">
      <c r="B363" s="162"/>
      <c r="D363" s="157" t="s">
        <v>151</v>
      </c>
      <c r="E363" s="163" t="s">
        <v>3</v>
      </c>
      <c r="F363" s="164" t="s">
        <v>611</v>
      </c>
      <c r="H363" s="165">
        <v>2.8000000000000001E-2</v>
      </c>
      <c r="I363" s="166"/>
      <c r="L363" s="162"/>
      <c r="M363" s="167"/>
      <c r="N363" s="168"/>
      <c r="O363" s="168"/>
      <c r="P363" s="168"/>
      <c r="Q363" s="168"/>
      <c r="R363" s="168"/>
      <c r="S363" s="168"/>
      <c r="T363" s="169"/>
      <c r="AT363" s="163" t="s">
        <v>151</v>
      </c>
      <c r="AU363" s="163" t="s">
        <v>87</v>
      </c>
      <c r="AV363" s="13" t="s">
        <v>87</v>
      </c>
      <c r="AW363" s="13" t="s">
        <v>37</v>
      </c>
      <c r="AX363" s="13" t="s">
        <v>77</v>
      </c>
      <c r="AY363" s="163" t="s">
        <v>140</v>
      </c>
    </row>
    <row r="364" spans="1:65" s="14" customFormat="1" ht="11.25">
      <c r="B364" s="170"/>
      <c r="D364" s="157" t="s">
        <v>151</v>
      </c>
      <c r="E364" s="171" t="s">
        <v>3</v>
      </c>
      <c r="F364" s="172" t="s">
        <v>167</v>
      </c>
      <c r="H364" s="173">
        <v>0.46300000000000002</v>
      </c>
      <c r="I364" s="174"/>
      <c r="L364" s="170"/>
      <c r="M364" s="175"/>
      <c r="N364" s="176"/>
      <c r="O364" s="176"/>
      <c r="P364" s="176"/>
      <c r="Q364" s="176"/>
      <c r="R364" s="176"/>
      <c r="S364" s="176"/>
      <c r="T364" s="177"/>
      <c r="AT364" s="171" t="s">
        <v>151</v>
      </c>
      <c r="AU364" s="171" t="s">
        <v>87</v>
      </c>
      <c r="AV364" s="14" t="s">
        <v>147</v>
      </c>
      <c r="AW364" s="14" t="s">
        <v>37</v>
      </c>
      <c r="AX364" s="14" t="s">
        <v>84</v>
      </c>
      <c r="AY364" s="171" t="s">
        <v>140</v>
      </c>
    </row>
    <row r="365" spans="1:65" s="2" customFormat="1" ht="16.5" customHeight="1">
      <c r="A365" s="33"/>
      <c r="B365" s="143"/>
      <c r="C365" s="185" t="s">
        <v>612</v>
      </c>
      <c r="D365" s="185" t="s">
        <v>211</v>
      </c>
      <c r="E365" s="186" t="s">
        <v>613</v>
      </c>
      <c r="F365" s="187" t="s">
        <v>614</v>
      </c>
      <c r="G365" s="188" t="s">
        <v>197</v>
      </c>
      <c r="H365" s="189">
        <v>0.248</v>
      </c>
      <c r="I365" s="190"/>
      <c r="J365" s="191">
        <f>ROUND(I365*H365,2)</f>
        <v>0</v>
      </c>
      <c r="K365" s="187" t="s">
        <v>434</v>
      </c>
      <c r="L365" s="192"/>
      <c r="M365" s="193" t="s">
        <v>3</v>
      </c>
      <c r="N365" s="194" t="s">
        <v>48</v>
      </c>
      <c r="O365" s="54"/>
      <c r="P365" s="153">
        <f>O365*H365</f>
        <v>0</v>
      </c>
      <c r="Q365" s="153">
        <v>1</v>
      </c>
      <c r="R365" s="153">
        <f>Q365*H365</f>
        <v>0.248</v>
      </c>
      <c r="S365" s="153">
        <v>0</v>
      </c>
      <c r="T365" s="154">
        <f>S365*H365</f>
        <v>0</v>
      </c>
      <c r="U365" s="33"/>
      <c r="V365" s="33"/>
      <c r="W365" s="33"/>
      <c r="X365" s="33"/>
      <c r="Y365" s="33"/>
      <c r="Z365" s="33"/>
      <c r="AA365" s="33"/>
      <c r="AB365" s="33"/>
      <c r="AC365" s="33"/>
      <c r="AD365" s="33"/>
      <c r="AE365" s="33"/>
      <c r="AR365" s="155" t="s">
        <v>194</v>
      </c>
      <c r="AT365" s="155" t="s">
        <v>211</v>
      </c>
      <c r="AU365" s="155" t="s">
        <v>87</v>
      </c>
      <c r="AY365" s="18" t="s">
        <v>140</v>
      </c>
      <c r="BE365" s="156">
        <f>IF(N365="základní",J365,0)</f>
        <v>0</v>
      </c>
      <c r="BF365" s="156">
        <f>IF(N365="snížená",J365,0)</f>
        <v>0</v>
      </c>
      <c r="BG365" s="156">
        <f>IF(N365="zákl. přenesená",J365,0)</f>
        <v>0</v>
      </c>
      <c r="BH365" s="156">
        <f>IF(N365="sníž. přenesená",J365,0)</f>
        <v>0</v>
      </c>
      <c r="BI365" s="156">
        <f>IF(N365="nulová",J365,0)</f>
        <v>0</v>
      </c>
      <c r="BJ365" s="18" t="s">
        <v>84</v>
      </c>
      <c r="BK365" s="156">
        <f>ROUND(I365*H365,2)</f>
        <v>0</v>
      </c>
      <c r="BL365" s="18" t="s">
        <v>147</v>
      </c>
      <c r="BM365" s="155" t="s">
        <v>615</v>
      </c>
    </row>
    <row r="366" spans="1:65" s="13" customFormat="1" ht="11.25">
      <c r="B366" s="162"/>
      <c r="D366" s="157" t="s">
        <v>151</v>
      </c>
      <c r="E366" s="163" t="s">
        <v>3</v>
      </c>
      <c r="F366" s="164" t="s">
        <v>616</v>
      </c>
      <c r="H366" s="165">
        <v>0.14299999999999999</v>
      </c>
      <c r="I366" s="166"/>
      <c r="L366" s="162"/>
      <c r="M366" s="167"/>
      <c r="N366" s="168"/>
      <c r="O366" s="168"/>
      <c r="P366" s="168"/>
      <c r="Q366" s="168"/>
      <c r="R366" s="168"/>
      <c r="S366" s="168"/>
      <c r="T366" s="169"/>
      <c r="AT366" s="163" t="s">
        <v>151</v>
      </c>
      <c r="AU366" s="163" t="s">
        <v>87</v>
      </c>
      <c r="AV366" s="13" t="s">
        <v>87</v>
      </c>
      <c r="AW366" s="13" t="s">
        <v>37</v>
      </c>
      <c r="AX366" s="13" t="s">
        <v>77</v>
      </c>
      <c r="AY366" s="163" t="s">
        <v>140</v>
      </c>
    </row>
    <row r="367" spans="1:65" s="13" customFormat="1" ht="11.25">
      <c r="B367" s="162"/>
      <c r="D367" s="157" t="s">
        <v>151</v>
      </c>
      <c r="E367" s="163" t="s">
        <v>3</v>
      </c>
      <c r="F367" s="164" t="s">
        <v>617</v>
      </c>
      <c r="H367" s="165">
        <v>7.6999999999999999E-2</v>
      </c>
      <c r="I367" s="166"/>
      <c r="L367" s="162"/>
      <c r="M367" s="167"/>
      <c r="N367" s="168"/>
      <c r="O367" s="168"/>
      <c r="P367" s="168"/>
      <c r="Q367" s="168"/>
      <c r="R367" s="168"/>
      <c r="S367" s="168"/>
      <c r="T367" s="169"/>
      <c r="AT367" s="163" t="s">
        <v>151</v>
      </c>
      <c r="AU367" s="163" t="s">
        <v>87</v>
      </c>
      <c r="AV367" s="13" t="s">
        <v>87</v>
      </c>
      <c r="AW367" s="13" t="s">
        <v>37</v>
      </c>
      <c r="AX367" s="13" t="s">
        <v>77</v>
      </c>
      <c r="AY367" s="163" t="s">
        <v>140</v>
      </c>
    </row>
    <row r="368" spans="1:65" s="13" customFormat="1" ht="11.25">
      <c r="B368" s="162"/>
      <c r="D368" s="157" t="s">
        <v>151</v>
      </c>
      <c r="E368" s="163" t="s">
        <v>3</v>
      </c>
      <c r="F368" s="164" t="s">
        <v>611</v>
      </c>
      <c r="H368" s="165">
        <v>2.8000000000000001E-2</v>
      </c>
      <c r="I368" s="166"/>
      <c r="L368" s="162"/>
      <c r="M368" s="167"/>
      <c r="N368" s="168"/>
      <c r="O368" s="168"/>
      <c r="P368" s="168"/>
      <c r="Q368" s="168"/>
      <c r="R368" s="168"/>
      <c r="S368" s="168"/>
      <c r="T368" s="169"/>
      <c r="AT368" s="163" t="s">
        <v>151</v>
      </c>
      <c r="AU368" s="163" t="s">
        <v>87</v>
      </c>
      <c r="AV368" s="13" t="s">
        <v>87</v>
      </c>
      <c r="AW368" s="13" t="s">
        <v>37</v>
      </c>
      <c r="AX368" s="13" t="s">
        <v>77</v>
      </c>
      <c r="AY368" s="163" t="s">
        <v>140</v>
      </c>
    </row>
    <row r="369" spans="1:65" s="14" customFormat="1" ht="11.25">
      <c r="B369" s="170"/>
      <c r="D369" s="157" t="s">
        <v>151</v>
      </c>
      <c r="E369" s="171" t="s">
        <v>3</v>
      </c>
      <c r="F369" s="172" t="s">
        <v>167</v>
      </c>
      <c r="H369" s="173">
        <v>0.248</v>
      </c>
      <c r="I369" s="174"/>
      <c r="L369" s="170"/>
      <c r="M369" s="175"/>
      <c r="N369" s="176"/>
      <c r="O369" s="176"/>
      <c r="P369" s="176"/>
      <c r="Q369" s="176"/>
      <c r="R369" s="176"/>
      <c r="S369" s="176"/>
      <c r="T369" s="177"/>
      <c r="AT369" s="171" t="s">
        <v>151</v>
      </c>
      <c r="AU369" s="171" t="s">
        <v>87</v>
      </c>
      <c r="AV369" s="14" t="s">
        <v>147</v>
      </c>
      <c r="AW369" s="14" t="s">
        <v>37</v>
      </c>
      <c r="AX369" s="14" t="s">
        <v>84</v>
      </c>
      <c r="AY369" s="171" t="s">
        <v>140</v>
      </c>
    </row>
    <row r="370" spans="1:65" s="2" customFormat="1" ht="16.5" customHeight="1">
      <c r="A370" s="33"/>
      <c r="B370" s="143"/>
      <c r="C370" s="185" t="s">
        <v>618</v>
      </c>
      <c r="D370" s="185" t="s">
        <v>211</v>
      </c>
      <c r="E370" s="186" t="s">
        <v>619</v>
      </c>
      <c r="F370" s="187" t="s">
        <v>620</v>
      </c>
      <c r="G370" s="188" t="s">
        <v>197</v>
      </c>
      <c r="H370" s="189">
        <v>0.42</v>
      </c>
      <c r="I370" s="190"/>
      <c r="J370" s="191">
        <f>ROUND(I370*H370,2)</f>
        <v>0</v>
      </c>
      <c r="K370" s="187" t="s">
        <v>434</v>
      </c>
      <c r="L370" s="192"/>
      <c r="M370" s="193" t="s">
        <v>3</v>
      </c>
      <c r="N370" s="194" t="s">
        <v>48</v>
      </c>
      <c r="O370" s="54"/>
      <c r="P370" s="153">
        <f>O370*H370</f>
        <v>0</v>
      </c>
      <c r="Q370" s="153">
        <v>1</v>
      </c>
      <c r="R370" s="153">
        <f>Q370*H370</f>
        <v>0.42</v>
      </c>
      <c r="S370" s="153">
        <v>0</v>
      </c>
      <c r="T370" s="154">
        <f>S370*H370</f>
        <v>0</v>
      </c>
      <c r="U370" s="33"/>
      <c r="V370" s="33"/>
      <c r="W370" s="33"/>
      <c r="X370" s="33"/>
      <c r="Y370" s="33"/>
      <c r="Z370" s="33"/>
      <c r="AA370" s="33"/>
      <c r="AB370" s="33"/>
      <c r="AC370" s="33"/>
      <c r="AD370" s="33"/>
      <c r="AE370" s="33"/>
      <c r="AR370" s="155" t="s">
        <v>194</v>
      </c>
      <c r="AT370" s="155" t="s">
        <v>211</v>
      </c>
      <c r="AU370" s="155" t="s">
        <v>87</v>
      </c>
      <c r="AY370" s="18" t="s">
        <v>140</v>
      </c>
      <c r="BE370" s="156">
        <f>IF(N370="základní",J370,0)</f>
        <v>0</v>
      </c>
      <c r="BF370" s="156">
        <f>IF(N370="snížená",J370,0)</f>
        <v>0</v>
      </c>
      <c r="BG370" s="156">
        <f>IF(N370="zákl. přenesená",J370,0)</f>
        <v>0</v>
      </c>
      <c r="BH370" s="156">
        <f>IF(N370="sníž. přenesená",J370,0)</f>
        <v>0</v>
      </c>
      <c r="BI370" s="156">
        <f>IF(N370="nulová",J370,0)</f>
        <v>0</v>
      </c>
      <c r="BJ370" s="18" t="s">
        <v>84</v>
      </c>
      <c r="BK370" s="156">
        <f>ROUND(I370*H370,2)</f>
        <v>0</v>
      </c>
      <c r="BL370" s="18" t="s">
        <v>147</v>
      </c>
      <c r="BM370" s="155" t="s">
        <v>621</v>
      </c>
    </row>
    <row r="371" spans="1:65" s="13" customFormat="1" ht="11.25">
      <c r="B371" s="162"/>
      <c r="D371" s="157" t="s">
        <v>151</v>
      </c>
      <c r="E371" s="163" t="s">
        <v>3</v>
      </c>
      <c r="F371" s="164" t="s">
        <v>622</v>
      </c>
      <c r="H371" s="165">
        <v>0.42</v>
      </c>
      <c r="I371" s="166"/>
      <c r="L371" s="162"/>
      <c r="M371" s="167"/>
      <c r="N371" s="168"/>
      <c r="O371" s="168"/>
      <c r="P371" s="168"/>
      <c r="Q371" s="168"/>
      <c r="R371" s="168"/>
      <c r="S371" s="168"/>
      <c r="T371" s="169"/>
      <c r="AT371" s="163" t="s">
        <v>151</v>
      </c>
      <c r="AU371" s="163" t="s">
        <v>87</v>
      </c>
      <c r="AV371" s="13" t="s">
        <v>87</v>
      </c>
      <c r="AW371" s="13" t="s">
        <v>37</v>
      </c>
      <c r="AX371" s="13" t="s">
        <v>84</v>
      </c>
      <c r="AY371" s="163" t="s">
        <v>140</v>
      </c>
    </row>
    <row r="372" spans="1:65" s="2" customFormat="1" ht="16.5" customHeight="1">
      <c r="A372" s="33"/>
      <c r="B372" s="143"/>
      <c r="C372" s="185" t="s">
        <v>623</v>
      </c>
      <c r="D372" s="185" t="s">
        <v>211</v>
      </c>
      <c r="E372" s="186" t="s">
        <v>624</v>
      </c>
      <c r="F372" s="187" t="s">
        <v>625</v>
      </c>
      <c r="G372" s="188" t="s">
        <v>197</v>
      </c>
      <c r="H372" s="189">
        <v>5.5E-2</v>
      </c>
      <c r="I372" s="190"/>
      <c r="J372" s="191">
        <f>ROUND(I372*H372,2)</f>
        <v>0</v>
      </c>
      <c r="K372" s="187" t="s">
        <v>434</v>
      </c>
      <c r="L372" s="192"/>
      <c r="M372" s="193" t="s">
        <v>3</v>
      </c>
      <c r="N372" s="194" t="s">
        <v>48</v>
      </c>
      <c r="O372" s="54"/>
      <c r="P372" s="153">
        <f>O372*H372</f>
        <v>0</v>
      </c>
      <c r="Q372" s="153">
        <v>1</v>
      </c>
      <c r="R372" s="153">
        <f>Q372*H372</f>
        <v>5.5E-2</v>
      </c>
      <c r="S372" s="153">
        <v>0</v>
      </c>
      <c r="T372" s="154">
        <f>S372*H372</f>
        <v>0</v>
      </c>
      <c r="U372" s="33"/>
      <c r="V372" s="33"/>
      <c r="W372" s="33"/>
      <c r="X372" s="33"/>
      <c r="Y372" s="33"/>
      <c r="Z372" s="33"/>
      <c r="AA372" s="33"/>
      <c r="AB372" s="33"/>
      <c r="AC372" s="33"/>
      <c r="AD372" s="33"/>
      <c r="AE372" s="33"/>
      <c r="AR372" s="155" t="s">
        <v>194</v>
      </c>
      <c r="AT372" s="155" t="s">
        <v>211</v>
      </c>
      <c r="AU372" s="155" t="s">
        <v>87</v>
      </c>
      <c r="AY372" s="18" t="s">
        <v>140</v>
      </c>
      <c r="BE372" s="156">
        <f>IF(N372="základní",J372,0)</f>
        <v>0</v>
      </c>
      <c r="BF372" s="156">
        <f>IF(N372="snížená",J372,0)</f>
        <v>0</v>
      </c>
      <c r="BG372" s="156">
        <f>IF(N372="zákl. přenesená",J372,0)</f>
        <v>0</v>
      </c>
      <c r="BH372" s="156">
        <f>IF(N372="sníž. přenesená",J372,0)</f>
        <v>0</v>
      </c>
      <c r="BI372" s="156">
        <f>IF(N372="nulová",J372,0)</f>
        <v>0</v>
      </c>
      <c r="BJ372" s="18" t="s">
        <v>84</v>
      </c>
      <c r="BK372" s="156">
        <f>ROUND(I372*H372,2)</f>
        <v>0</v>
      </c>
      <c r="BL372" s="18" t="s">
        <v>147</v>
      </c>
      <c r="BM372" s="155" t="s">
        <v>626</v>
      </c>
    </row>
    <row r="373" spans="1:65" s="13" customFormat="1" ht="11.25">
      <c r="B373" s="162"/>
      <c r="D373" s="157" t="s">
        <v>151</v>
      </c>
      <c r="E373" s="163" t="s">
        <v>3</v>
      </c>
      <c r="F373" s="164" t="s">
        <v>627</v>
      </c>
      <c r="H373" s="165">
        <v>5.5E-2</v>
      </c>
      <c r="I373" s="166"/>
      <c r="L373" s="162"/>
      <c r="M373" s="167"/>
      <c r="N373" s="168"/>
      <c r="O373" s="168"/>
      <c r="P373" s="168"/>
      <c r="Q373" s="168"/>
      <c r="R373" s="168"/>
      <c r="S373" s="168"/>
      <c r="T373" s="169"/>
      <c r="AT373" s="163" t="s">
        <v>151</v>
      </c>
      <c r="AU373" s="163" t="s">
        <v>87</v>
      </c>
      <c r="AV373" s="13" t="s">
        <v>87</v>
      </c>
      <c r="AW373" s="13" t="s">
        <v>37</v>
      </c>
      <c r="AX373" s="13" t="s">
        <v>84</v>
      </c>
      <c r="AY373" s="163" t="s">
        <v>140</v>
      </c>
    </row>
    <row r="374" spans="1:65" s="2" customFormat="1" ht="24">
      <c r="A374" s="33"/>
      <c r="B374" s="143"/>
      <c r="C374" s="144" t="s">
        <v>628</v>
      </c>
      <c r="D374" s="144" t="s">
        <v>142</v>
      </c>
      <c r="E374" s="145" t="s">
        <v>629</v>
      </c>
      <c r="F374" s="146" t="s">
        <v>630</v>
      </c>
      <c r="G374" s="147" t="s">
        <v>297</v>
      </c>
      <c r="H374" s="148">
        <v>48</v>
      </c>
      <c r="I374" s="149"/>
      <c r="J374" s="150">
        <f>ROUND(I374*H374,2)</f>
        <v>0</v>
      </c>
      <c r="K374" s="146" t="s">
        <v>146</v>
      </c>
      <c r="L374" s="34"/>
      <c r="M374" s="151" t="s">
        <v>3</v>
      </c>
      <c r="N374" s="152" t="s">
        <v>48</v>
      </c>
      <c r="O374" s="54"/>
      <c r="P374" s="153">
        <f>O374*H374</f>
        <v>0</v>
      </c>
      <c r="Q374" s="153">
        <v>4.0000000000000003E-5</v>
      </c>
      <c r="R374" s="153">
        <f>Q374*H374</f>
        <v>1.9200000000000003E-3</v>
      </c>
      <c r="S374" s="153">
        <v>0</v>
      </c>
      <c r="T374" s="154">
        <f>S374*H374</f>
        <v>0</v>
      </c>
      <c r="U374" s="33"/>
      <c r="V374" s="33"/>
      <c r="W374" s="33"/>
      <c r="X374" s="33"/>
      <c r="Y374" s="33"/>
      <c r="Z374" s="33"/>
      <c r="AA374" s="33"/>
      <c r="AB374" s="33"/>
      <c r="AC374" s="33"/>
      <c r="AD374" s="33"/>
      <c r="AE374" s="33"/>
      <c r="AR374" s="155" t="s">
        <v>147</v>
      </c>
      <c r="AT374" s="155" t="s">
        <v>142</v>
      </c>
      <c r="AU374" s="155" t="s">
        <v>87</v>
      </c>
      <c r="AY374" s="18" t="s">
        <v>140</v>
      </c>
      <c r="BE374" s="156">
        <f>IF(N374="základní",J374,0)</f>
        <v>0</v>
      </c>
      <c r="BF374" s="156">
        <f>IF(N374="snížená",J374,0)</f>
        <v>0</v>
      </c>
      <c r="BG374" s="156">
        <f>IF(N374="zákl. přenesená",J374,0)</f>
        <v>0</v>
      </c>
      <c r="BH374" s="156">
        <f>IF(N374="sníž. přenesená",J374,0)</f>
        <v>0</v>
      </c>
      <c r="BI374" s="156">
        <f>IF(N374="nulová",J374,0)</f>
        <v>0</v>
      </c>
      <c r="BJ374" s="18" t="s">
        <v>84</v>
      </c>
      <c r="BK374" s="156">
        <f>ROUND(I374*H374,2)</f>
        <v>0</v>
      </c>
      <c r="BL374" s="18" t="s">
        <v>147</v>
      </c>
      <c r="BM374" s="155" t="s">
        <v>631</v>
      </c>
    </row>
    <row r="375" spans="1:65" s="2" customFormat="1" ht="87.75">
      <c r="A375" s="33"/>
      <c r="B375" s="34"/>
      <c r="C375" s="33"/>
      <c r="D375" s="157" t="s">
        <v>149</v>
      </c>
      <c r="E375" s="33"/>
      <c r="F375" s="158" t="s">
        <v>632</v>
      </c>
      <c r="G375" s="33"/>
      <c r="H375" s="33"/>
      <c r="I375" s="159"/>
      <c r="J375" s="33"/>
      <c r="K375" s="33"/>
      <c r="L375" s="34"/>
      <c r="M375" s="160"/>
      <c r="N375" s="161"/>
      <c r="O375" s="54"/>
      <c r="P375" s="54"/>
      <c r="Q375" s="54"/>
      <c r="R375" s="54"/>
      <c r="S375" s="54"/>
      <c r="T375" s="55"/>
      <c r="U375" s="33"/>
      <c r="V375" s="33"/>
      <c r="W375" s="33"/>
      <c r="X375" s="33"/>
      <c r="Y375" s="33"/>
      <c r="Z375" s="33"/>
      <c r="AA375" s="33"/>
      <c r="AB375" s="33"/>
      <c r="AC375" s="33"/>
      <c r="AD375" s="33"/>
      <c r="AE375" s="33"/>
      <c r="AT375" s="18" t="s">
        <v>149</v>
      </c>
      <c r="AU375" s="18" t="s">
        <v>87</v>
      </c>
    </row>
    <row r="376" spans="1:65" s="13" customFormat="1" ht="11.25">
      <c r="B376" s="162"/>
      <c r="D376" s="157" t="s">
        <v>151</v>
      </c>
      <c r="E376" s="163" t="s">
        <v>3</v>
      </c>
      <c r="F376" s="164" t="s">
        <v>633</v>
      </c>
      <c r="H376" s="165">
        <v>48</v>
      </c>
      <c r="I376" s="166"/>
      <c r="L376" s="162"/>
      <c r="M376" s="167"/>
      <c r="N376" s="168"/>
      <c r="O376" s="168"/>
      <c r="P376" s="168"/>
      <c r="Q376" s="168"/>
      <c r="R376" s="168"/>
      <c r="S376" s="168"/>
      <c r="T376" s="169"/>
      <c r="AT376" s="163" t="s">
        <v>151</v>
      </c>
      <c r="AU376" s="163" t="s">
        <v>87</v>
      </c>
      <c r="AV376" s="13" t="s">
        <v>87</v>
      </c>
      <c r="AW376" s="13" t="s">
        <v>37</v>
      </c>
      <c r="AX376" s="13" t="s">
        <v>84</v>
      </c>
      <c r="AY376" s="163" t="s">
        <v>140</v>
      </c>
    </row>
    <row r="377" spans="1:65" s="2" customFormat="1" ht="24">
      <c r="A377" s="33"/>
      <c r="B377" s="143"/>
      <c r="C377" s="144" t="s">
        <v>634</v>
      </c>
      <c r="D377" s="144" t="s">
        <v>142</v>
      </c>
      <c r="E377" s="145" t="s">
        <v>635</v>
      </c>
      <c r="F377" s="146" t="s">
        <v>636</v>
      </c>
      <c r="G377" s="147" t="s">
        <v>297</v>
      </c>
      <c r="H377" s="148">
        <v>24</v>
      </c>
      <c r="I377" s="149"/>
      <c r="J377" s="150">
        <f>ROUND(I377*H377,2)</f>
        <v>0</v>
      </c>
      <c r="K377" s="146" t="s">
        <v>146</v>
      </c>
      <c r="L377" s="34"/>
      <c r="M377" s="151" t="s">
        <v>3</v>
      </c>
      <c r="N377" s="152" t="s">
        <v>48</v>
      </c>
      <c r="O377" s="54"/>
      <c r="P377" s="153">
        <f>O377*H377</f>
        <v>0</v>
      </c>
      <c r="Q377" s="153">
        <v>8.0000000000000007E-5</v>
      </c>
      <c r="R377" s="153">
        <f>Q377*H377</f>
        <v>1.9200000000000003E-3</v>
      </c>
      <c r="S377" s="153">
        <v>0</v>
      </c>
      <c r="T377" s="154">
        <f>S377*H377</f>
        <v>0</v>
      </c>
      <c r="U377" s="33"/>
      <c r="V377" s="33"/>
      <c r="W377" s="33"/>
      <c r="X377" s="33"/>
      <c r="Y377" s="33"/>
      <c r="Z377" s="33"/>
      <c r="AA377" s="33"/>
      <c r="AB377" s="33"/>
      <c r="AC377" s="33"/>
      <c r="AD377" s="33"/>
      <c r="AE377" s="33"/>
      <c r="AR377" s="155" t="s">
        <v>147</v>
      </c>
      <c r="AT377" s="155" t="s">
        <v>142</v>
      </c>
      <c r="AU377" s="155" t="s">
        <v>87</v>
      </c>
      <c r="AY377" s="18" t="s">
        <v>140</v>
      </c>
      <c r="BE377" s="156">
        <f>IF(N377="základní",J377,0)</f>
        <v>0</v>
      </c>
      <c r="BF377" s="156">
        <f>IF(N377="snížená",J377,0)</f>
        <v>0</v>
      </c>
      <c r="BG377" s="156">
        <f>IF(N377="zákl. přenesená",J377,0)</f>
        <v>0</v>
      </c>
      <c r="BH377" s="156">
        <f>IF(N377="sníž. přenesená",J377,0)</f>
        <v>0</v>
      </c>
      <c r="BI377" s="156">
        <f>IF(N377="nulová",J377,0)</f>
        <v>0</v>
      </c>
      <c r="BJ377" s="18" t="s">
        <v>84</v>
      </c>
      <c r="BK377" s="156">
        <f>ROUND(I377*H377,2)</f>
        <v>0</v>
      </c>
      <c r="BL377" s="18" t="s">
        <v>147</v>
      </c>
      <c r="BM377" s="155" t="s">
        <v>637</v>
      </c>
    </row>
    <row r="378" spans="1:65" s="2" customFormat="1" ht="87.75">
      <c r="A378" s="33"/>
      <c r="B378" s="34"/>
      <c r="C378" s="33"/>
      <c r="D378" s="157" t="s">
        <v>149</v>
      </c>
      <c r="E378" s="33"/>
      <c r="F378" s="158" t="s">
        <v>632</v>
      </c>
      <c r="G378" s="33"/>
      <c r="H378" s="33"/>
      <c r="I378" s="159"/>
      <c r="J378" s="33"/>
      <c r="K378" s="33"/>
      <c r="L378" s="34"/>
      <c r="M378" s="160"/>
      <c r="N378" s="161"/>
      <c r="O378" s="54"/>
      <c r="P378" s="54"/>
      <c r="Q378" s="54"/>
      <c r="R378" s="54"/>
      <c r="S378" s="54"/>
      <c r="T378" s="55"/>
      <c r="U378" s="33"/>
      <c r="V378" s="33"/>
      <c r="W378" s="33"/>
      <c r="X378" s="33"/>
      <c r="Y378" s="33"/>
      <c r="Z378" s="33"/>
      <c r="AA378" s="33"/>
      <c r="AB378" s="33"/>
      <c r="AC378" s="33"/>
      <c r="AD378" s="33"/>
      <c r="AE378" s="33"/>
      <c r="AT378" s="18" t="s">
        <v>149</v>
      </c>
      <c r="AU378" s="18" t="s">
        <v>87</v>
      </c>
    </row>
    <row r="379" spans="1:65" s="13" customFormat="1" ht="11.25">
      <c r="B379" s="162"/>
      <c r="D379" s="157" t="s">
        <v>151</v>
      </c>
      <c r="E379" s="163" t="s">
        <v>3</v>
      </c>
      <c r="F379" s="164" t="s">
        <v>638</v>
      </c>
      <c r="H379" s="165">
        <v>24</v>
      </c>
      <c r="I379" s="166"/>
      <c r="L379" s="162"/>
      <c r="M379" s="167"/>
      <c r="N379" s="168"/>
      <c r="O379" s="168"/>
      <c r="P379" s="168"/>
      <c r="Q379" s="168"/>
      <c r="R379" s="168"/>
      <c r="S379" s="168"/>
      <c r="T379" s="169"/>
      <c r="AT379" s="163" t="s">
        <v>151</v>
      </c>
      <c r="AU379" s="163" t="s">
        <v>87</v>
      </c>
      <c r="AV379" s="13" t="s">
        <v>87</v>
      </c>
      <c r="AW379" s="13" t="s">
        <v>37</v>
      </c>
      <c r="AX379" s="13" t="s">
        <v>84</v>
      </c>
      <c r="AY379" s="163" t="s">
        <v>140</v>
      </c>
    </row>
    <row r="380" spans="1:65" s="2" customFormat="1" ht="24">
      <c r="A380" s="33"/>
      <c r="B380" s="143"/>
      <c r="C380" s="144" t="s">
        <v>639</v>
      </c>
      <c r="D380" s="144" t="s">
        <v>142</v>
      </c>
      <c r="E380" s="145" t="s">
        <v>640</v>
      </c>
      <c r="F380" s="146" t="s">
        <v>641</v>
      </c>
      <c r="G380" s="147" t="s">
        <v>297</v>
      </c>
      <c r="H380" s="148">
        <v>1</v>
      </c>
      <c r="I380" s="149"/>
      <c r="J380" s="150">
        <f>ROUND(I380*H380,2)</f>
        <v>0</v>
      </c>
      <c r="K380" s="146" t="s">
        <v>146</v>
      </c>
      <c r="L380" s="34"/>
      <c r="M380" s="151" t="s">
        <v>3</v>
      </c>
      <c r="N380" s="152" t="s">
        <v>48</v>
      </c>
      <c r="O380" s="54"/>
      <c r="P380" s="153">
        <f>O380*H380</f>
        <v>0</v>
      </c>
      <c r="Q380" s="153">
        <v>2.9E-4</v>
      </c>
      <c r="R380" s="153">
        <f>Q380*H380</f>
        <v>2.9E-4</v>
      </c>
      <c r="S380" s="153">
        <v>0.375</v>
      </c>
      <c r="T380" s="154">
        <f>S380*H380</f>
        <v>0.375</v>
      </c>
      <c r="U380" s="33"/>
      <c r="V380" s="33"/>
      <c r="W380" s="33"/>
      <c r="X380" s="33"/>
      <c r="Y380" s="33"/>
      <c r="Z380" s="33"/>
      <c r="AA380" s="33"/>
      <c r="AB380" s="33"/>
      <c r="AC380" s="33"/>
      <c r="AD380" s="33"/>
      <c r="AE380" s="33"/>
      <c r="AR380" s="155" t="s">
        <v>147</v>
      </c>
      <c r="AT380" s="155" t="s">
        <v>142</v>
      </c>
      <c r="AU380" s="155" t="s">
        <v>87</v>
      </c>
      <c r="AY380" s="18" t="s">
        <v>140</v>
      </c>
      <c r="BE380" s="156">
        <f>IF(N380="základní",J380,0)</f>
        <v>0</v>
      </c>
      <c r="BF380" s="156">
        <f>IF(N380="snížená",J380,0)</f>
        <v>0</v>
      </c>
      <c r="BG380" s="156">
        <f>IF(N380="zákl. přenesená",J380,0)</f>
        <v>0</v>
      </c>
      <c r="BH380" s="156">
        <f>IF(N380="sníž. přenesená",J380,0)</f>
        <v>0</v>
      </c>
      <c r="BI380" s="156">
        <f>IF(N380="nulová",J380,0)</f>
        <v>0</v>
      </c>
      <c r="BJ380" s="18" t="s">
        <v>84</v>
      </c>
      <c r="BK380" s="156">
        <f>ROUND(I380*H380,2)</f>
        <v>0</v>
      </c>
      <c r="BL380" s="18" t="s">
        <v>147</v>
      </c>
      <c r="BM380" s="155" t="s">
        <v>642</v>
      </c>
    </row>
    <row r="381" spans="1:65" s="13" customFormat="1" ht="11.25">
      <c r="B381" s="162"/>
      <c r="D381" s="157" t="s">
        <v>151</v>
      </c>
      <c r="E381" s="163" t="s">
        <v>3</v>
      </c>
      <c r="F381" s="164" t="s">
        <v>555</v>
      </c>
      <c r="H381" s="165">
        <v>1</v>
      </c>
      <c r="I381" s="166"/>
      <c r="L381" s="162"/>
      <c r="M381" s="167"/>
      <c r="N381" s="168"/>
      <c r="O381" s="168"/>
      <c r="P381" s="168"/>
      <c r="Q381" s="168"/>
      <c r="R381" s="168"/>
      <c r="S381" s="168"/>
      <c r="T381" s="169"/>
      <c r="AT381" s="163" t="s">
        <v>151</v>
      </c>
      <c r="AU381" s="163" t="s">
        <v>87</v>
      </c>
      <c r="AV381" s="13" t="s">
        <v>87</v>
      </c>
      <c r="AW381" s="13" t="s">
        <v>37</v>
      </c>
      <c r="AX381" s="13" t="s">
        <v>84</v>
      </c>
      <c r="AY381" s="163" t="s">
        <v>140</v>
      </c>
    </row>
    <row r="382" spans="1:65" s="12" customFormat="1" ht="22.9" customHeight="1">
      <c r="B382" s="130"/>
      <c r="D382" s="131" t="s">
        <v>76</v>
      </c>
      <c r="E382" s="141" t="s">
        <v>643</v>
      </c>
      <c r="F382" s="141" t="s">
        <v>644</v>
      </c>
      <c r="I382" s="133"/>
      <c r="J382" s="142">
        <f>BK382</f>
        <v>0</v>
      </c>
      <c r="L382" s="130"/>
      <c r="M382" s="135"/>
      <c r="N382" s="136"/>
      <c r="O382" s="136"/>
      <c r="P382" s="137">
        <f>SUM(P383:P384)</f>
        <v>0</v>
      </c>
      <c r="Q382" s="136"/>
      <c r="R382" s="137">
        <f>SUM(R383:R384)</f>
        <v>0</v>
      </c>
      <c r="S382" s="136"/>
      <c r="T382" s="138">
        <f>SUM(T383:T384)</f>
        <v>0</v>
      </c>
      <c r="AR382" s="131" t="s">
        <v>84</v>
      </c>
      <c r="AT382" s="139" t="s">
        <v>76</v>
      </c>
      <c r="AU382" s="139" t="s">
        <v>84</v>
      </c>
      <c r="AY382" s="131" t="s">
        <v>140</v>
      </c>
      <c r="BK382" s="140">
        <f>SUM(BK383:BK384)</f>
        <v>0</v>
      </c>
    </row>
    <row r="383" spans="1:65" s="2" customFormat="1" ht="21.75" customHeight="1">
      <c r="A383" s="33"/>
      <c r="B383" s="143"/>
      <c r="C383" s="144" t="s">
        <v>645</v>
      </c>
      <c r="D383" s="144" t="s">
        <v>142</v>
      </c>
      <c r="E383" s="145" t="s">
        <v>646</v>
      </c>
      <c r="F383" s="146" t="s">
        <v>647</v>
      </c>
      <c r="G383" s="147" t="s">
        <v>197</v>
      </c>
      <c r="H383" s="148">
        <v>322.101</v>
      </c>
      <c r="I383" s="149"/>
      <c r="J383" s="150">
        <f>ROUND(I383*H383,2)</f>
        <v>0</v>
      </c>
      <c r="K383" s="146" t="s">
        <v>146</v>
      </c>
      <c r="L383" s="34"/>
      <c r="M383" s="151" t="s">
        <v>3</v>
      </c>
      <c r="N383" s="152" t="s">
        <v>48</v>
      </c>
      <c r="O383" s="54"/>
      <c r="P383" s="153">
        <f>O383*H383</f>
        <v>0</v>
      </c>
      <c r="Q383" s="153">
        <v>0</v>
      </c>
      <c r="R383" s="153">
        <f>Q383*H383</f>
        <v>0</v>
      </c>
      <c r="S383" s="153">
        <v>0</v>
      </c>
      <c r="T383" s="154">
        <f>S383*H383</f>
        <v>0</v>
      </c>
      <c r="U383" s="33"/>
      <c r="V383" s="33"/>
      <c r="W383" s="33"/>
      <c r="X383" s="33"/>
      <c r="Y383" s="33"/>
      <c r="Z383" s="33"/>
      <c r="AA383" s="33"/>
      <c r="AB383" s="33"/>
      <c r="AC383" s="33"/>
      <c r="AD383" s="33"/>
      <c r="AE383" s="33"/>
      <c r="AR383" s="155" t="s">
        <v>147</v>
      </c>
      <c r="AT383" s="155" t="s">
        <v>142</v>
      </c>
      <c r="AU383" s="155" t="s">
        <v>87</v>
      </c>
      <c r="AY383" s="18" t="s">
        <v>140</v>
      </c>
      <c r="BE383" s="156">
        <f>IF(N383="základní",J383,0)</f>
        <v>0</v>
      </c>
      <c r="BF383" s="156">
        <f>IF(N383="snížená",J383,0)</f>
        <v>0</v>
      </c>
      <c r="BG383" s="156">
        <f>IF(N383="zákl. přenesená",J383,0)</f>
        <v>0</v>
      </c>
      <c r="BH383" s="156">
        <f>IF(N383="sníž. přenesená",J383,0)</f>
        <v>0</v>
      </c>
      <c r="BI383" s="156">
        <f>IF(N383="nulová",J383,0)</f>
        <v>0</v>
      </c>
      <c r="BJ383" s="18" t="s">
        <v>84</v>
      </c>
      <c r="BK383" s="156">
        <f>ROUND(I383*H383,2)</f>
        <v>0</v>
      </c>
      <c r="BL383" s="18" t="s">
        <v>147</v>
      </c>
      <c r="BM383" s="155" t="s">
        <v>648</v>
      </c>
    </row>
    <row r="384" spans="1:65" s="2" customFormat="1" ht="24">
      <c r="A384" s="33"/>
      <c r="B384" s="143"/>
      <c r="C384" s="144" t="s">
        <v>649</v>
      </c>
      <c r="D384" s="144" t="s">
        <v>142</v>
      </c>
      <c r="E384" s="145" t="s">
        <v>650</v>
      </c>
      <c r="F384" s="146" t="s">
        <v>651</v>
      </c>
      <c r="G384" s="147" t="s">
        <v>197</v>
      </c>
      <c r="H384" s="148">
        <v>322.101</v>
      </c>
      <c r="I384" s="149"/>
      <c r="J384" s="150">
        <f>ROUND(I384*H384,2)</f>
        <v>0</v>
      </c>
      <c r="K384" s="146" t="s">
        <v>146</v>
      </c>
      <c r="L384" s="34"/>
      <c r="M384" s="151" t="s">
        <v>3</v>
      </c>
      <c r="N384" s="152" t="s">
        <v>48</v>
      </c>
      <c r="O384" s="54"/>
      <c r="P384" s="153">
        <f>O384*H384</f>
        <v>0</v>
      </c>
      <c r="Q384" s="153">
        <v>0</v>
      </c>
      <c r="R384" s="153">
        <f>Q384*H384</f>
        <v>0</v>
      </c>
      <c r="S384" s="153">
        <v>0</v>
      </c>
      <c r="T384" s="154">
        <f>S384*H384</f>
        <v>0</v>
      </c>
      <c r="U384" s="33"/>
      <c r="V384" s="33"/>
      <c r="W384" s="33"/>
      <c r="X384" s="33"/>
      <c r="Y384" s="33"/>
      <c r="Z384" s="33"/>
      <c r="AA384" s="33"/>
      <c r="AB384" s="33"/>
      <c r="AC384" s="33"/>
      <c r="AD384" s="33"/>
      <c r="AE384" s="33"/>
      <c r="AR384" s="155" t="s">
        <v>147</v>
      </c>
      <c r="AT384" s="155" t="s">
        <v>142</v>
      </c>
      <c r="AU384" s="155" t="s">
        <v>87</v>
      </c>
      <c r="AY384" s="18" t="s">
        <v>140</v>
      </c>
      <c r="BE384" s="156">
        <f>IF(N384="základní",J384,0)</f>
        <v>0</v>
      </c>
      <c r="BF384" s="156">
        <f>IF(N384="snížená",J384,0)</f>
        <v>0</v>
      </c>
      <c r="BG384" s="156">
        <f>IF(N384="zákl. přenesená",J384,0)</f>
        <v>0</v>
      </c>
      <c r="BH384" s="156">
        <f>IF(N384="sníž. přenesená",J384,0)</f>
        <v>0</v>
      </c>
      <c r="BI384" s="156">
        <f>IF(N384="nulová",J384,0)</f>
        <v>0</v>
      </c>
      <c r="BJ384" s="18" t="s">
        <v>84</v>
      </c>
      <c r="BK384" s="156">
        <f>ROUND(I384*H384,2)</f>
        <v>0</v>
      </c>
      <c r="BL384" s="18" t="s">
        <v>147</v>
      </c>
      <c r="BM384" s="155" t="s">
        <v>652</v>
      </c>
    </row>
    <row r="385" spans="1:65" s="12" customFormat="1" ht="25.9" customHeight="1">
      <c r="B385" s="130"/>
      <c r="D385" s="131" t="s">
        <v>76</v>
      </c>
      <c r="E385" s="132" t="s">
        <v>653</v>
      </c>
      <c r="F385" s="132" t="s">
        <v>654</v>
      </c>
      <c r="I385" s="133"/>
      <c r="J385" s="134">
        <f>BK385</f>
        <v>0</v>
      </c>
      <c r="L385" s="130"/>
      <c r="M385" s="135"/>
      <c r="N385" s="136"/>
      <c r="O385" s="136"/>
      <c r="P385" s="137">
        <f>P386+P423</f>
        <v>0</v>
      </c>
      <c r="Q385" s="136"/>
      <c r="R385" s="137">
        <f>R386+R423</f>
        <v>0.37253464000000003</v>
      </c>
      <c r="S385" s="136"/>
      <c r="T385" s="138">
        <f>T386+T423</f>
        <v>0</v>
      </c>
      <c r="AR385" s="131" t="s">
        <v>87</v>
      </c>
      <c r="AT385" s="139" t="s">
        <v>76</v>
      </c>
      <c r="AU385" s="139" t="s">
        <v>77</v>
      </c>
      <c r="AY385" s="131" t="s">
        <v>140</v>
      </c>
      <c r="BK385" s="140">
        <f>BK386+BK423</f>
        <v>0</v>
      </c>
    </row>
    <row r="386" spans="1:65" s="12" customFormat="1" ht="22.9" customHeight="1">
      <c r="B386" s="130"/>
      <c r="D386" s="131" t="s">
        <v>76</v>
      </c>
      <c r="E386" s="141" t="s">
        <v>655</v>
      </c>
      <c r="F386" s="141" t="s">
        <v>656</v>
      </c>
      <c r="I386" s="133"/>
      <c r="J386" s="142">
        <f>BK386</f>
        <v>0</v>
      </c>
      <c r="L386" s="130"/>
      <c r="M386" s="135"/>
      <c r="N386" s="136"/>
      <c r="O386" s="136"/>
      <c r="P386" s="137">
        <f>SUM(P387:P422)</f>
        <v>0</v>
      </c>
      <c r="Q386" s="136"/>
      <c r="R386" s="137">
        <f>SUM(R387:R422)</f>
        <v>0.126</v>
      </c>
      <c r="S386" s="136"/>
      <c r="T386" s="138">
        <f>SUM(T387:T422)</f>
        <v>0</v>
      </c>
      <c r="AR386" s="131" t="s">
        <v>87</v>
      </c>
      <c r="AT386" s="139" t="s">
        <v>76</v>
      </c>
      <c r="AU386" s="139" t="s">
        <v>84</v>
      </c>
      <c r="AY386" s="131" t="s">
        <v>140</v>
      </c>
      <c r="BK386" s="140">
        <f>SUM(BK387:BK422)</f>
        <v>0</v>
      </c>
    </row>
    <row r="387" spans="1:65" s="2" customFormat="1" ht="21.75" customHeight="1">
      <c r="A387" s="33"/>
      <c r="B387" s="143"/>
      <c r="C387" s="144" t="s">
        <v>657</v>
      </c>
      <c r="D387" s="144" t="s">
        <v>142</v>
      </c>
      <c r="E387" s="145" t="s">
        <v>658</v>
      </c>
      <c r="F387" s="146" t="s">
        <v>659</v>
      </c>
      <c r="G387" s="147" t="s">
        <v>145</v>
      </c>
      <c r="H387" s="148">
        <v>11.071999999999999</v>
      </c>
      <c r="I387" s="149"/>
      <c r="J387" s="150">
        <f>ROUND(I387*H387,2)</f>
        <v>0</v>
      </c>
      <c r="K387" s="146" t="s">
        <v>146</v>
      </c>
      <c r="L387" s="34"/>
      <c r="M387" s="151" t="s">
        <v>3</v>
      </c>
      <c r="N387" s="152" t="s">
        <v>48</v>
      </c>
      <c r="O387" s="54"/>
      <c r="P387" s="153">
        <f>O387*H387</f>
        <v>0</v>
      </c>
      <c r="Q387" s="153">
        <v>0</v>
      </c>
      <c r="R387" s="153">
        <f>Q387*H387</f>
        <v>0</v>
      </c>
      <c r="S387" s="153">
        <v>0</v>
      </c>
      <c r="T387" s="154">
        <f>S387*H387</f>
        <v>0</v>
      </c>
      <c r="U387" s="33"/>
      <c r="V387" s="33"/>
      <c r="W387" s="33"/>
      <c r="X387" s="33"/>
      <c r="Y387" s="33"/>
      <c r="Z387" s="33"/>
      <c r="AA387" s="33"/>
      <c r="AB387" s="33"/>
      <c r="AC387" s="33"/>
      <c r="AD387" s="33"/>
      <c r="AE387" s="33"/>
      <c r="AR387" s="155" t="s">
        <v>242</v>
      </c>
      <c r="AT387" s="155" t="s">
        <v>142</v>
      </c>
      <c r="AU387" s="155" t="s">
        <v>87</v>
      </c>
      <c r="AY387" s="18" t="s">
        <v>140</v>
      </c>
      <c r="BE387" s="156">
        <f>IF(N387="základní",J387,0)</f>
        <v>0</v>
      </c>
      <c r="BF387" s="156">
        <f>IF(N387="snížená",J387,0)</f>
        <v>0</v>
      </c>
      <c r="BG387" s="156">
        <f>IF(N387="zákl. přenesená",J387,0)</f>
        <v>0</v>
      </c>
      <c r="BH387" s="156">
        <f>IF(N387="sníž. přenesená",J387,0)</f>
        <v>0</v>
      </c>
      <c r="BI387" s="156">
        <f>IF(N387="nulová",J387,0)</f>
        <v>0</v>
      </c>
      <c r="BJ387" s="18" t="s">
        <v>84</v>
      </c>
      <c r="BK387" s="156">
        <f>ROUND(I387*H387,2)</f>
        <v>0</v>
      </c>
      <c r="BL387" s="18" t="s">
        <v>242</v>
      </c>
      <c r="BM387" s="155" t="s">
        <v>660</v>
      </c>
    </row>
    <row r="388" spans="1:65" s="2" customFormat="1" ht="29.25">
      <c r="A388" s="33"/>
      <c r="B388" s="34"/>
      <c r="C388" s="33"/>
      <c r="D388" s="157" t="s">
        <v>149</v>
      </c>
      <c r="E388" s="33"/>
      <c r="F388" s="158" t="s">
        <v>661</v>
      </c>
      <c r="G388" s="33"/>
      <c r="H388" s="33"/>
      <c r="I388" s="159"/>
      <c r="J388" s="33"/>
      <c r="K388" s="33"/>
      <c r="L388" s="34"/>
      <c r="M388" s="160"/>
      <c r="N388" s="161"/>
      <c r="O388" s="54"/>
      <c r="P388" s="54"/>
      <c r="Q388" s="54"/>
      <c r="R388" s="54"/>
      <c r="S388" s="54"/>
      <c r="T388" s="55"/>
      <c r="U388" s="33"/>
      <c r="V388" s="33"/>
      <c r="W388" s="33"/>
      <c r="X388" s="33"/>
      <c r="Y388" s="33"/>
      <c r="Z388" s="33"/>
      <c r="AA388" s="33"/>
      <c r="AB388" s="33"/>
      <c r="AC388" s="33"/>
      <c r="AD388" s="33"/>
      <c r="AE388" s="33"/>
      <c r="AT388" s="18" t="s">
        <v>149</v>
      </c>
      <c r="AU388" s="18" t="s">
        <v>87</v>
      </c>
    </row>
    <row r="389" spans="1:65" s="13" customFormat="1" ht="11.25">
      <c r="B389" s="162"/>
      <c r="D389" s="157" t="s">
        <v>151</v>
      </c>
      <c r="E389" s="163" t="s">
        <v>3</v>
      </c>
      <c r="F389" s="164" t="s">
        <v>662</v>
      </c>
      <c r="H389" s="165">
        <v>11.071999999999999</v>
      </c>
      <c r="I389" s="166"/>
      <c r="L389" s="162"/>
      <c r="M389" s="167"/>
      <c r="N389" s="168"/>
      <c r="O389" s="168"/>
      <c r="P389" s="168"/>
      <c r="Q389" s="168"/>
      <c r="R389" s="168"/>
      <c r="S389" s="168"/>
      <c r="T389" s="169"/>
      <c r="AT389" s="163" t="s">
        <v>151</v>
      </c>
      <c r="AU389" s="163" t="s">
        <v>87</v>
      </c>
      <c r="AV389" s="13" t="s">
        <v>87</v>
      </c>
      <c r="AW389" s="13" t="s">
        <v>37</v>
      </c>
      <c r="AX389" s="13" t="s">
        <v>84</v>
      </c>
      <c r="AY389" s="163" t="s">
        <v>140</v>
      </c>
    </row>
    <row r="390" spans="1:65" s="2" customFormat="1" ht="16.5" customHeight="1">
      <c r="A390" s="33"/>
      <c r="B390" s="143"/>
      <c r="C390" s="185" t="s">
        <v>663</v>
      </c>
      <c r="D390" s="185" t="s">
        <v>211</v>
      </c>
      <c r="E390" s="186" t="s">
        <v>664</v>
      </c>
      <c r="F390" s="187" t="s">
        <v>665</v>
      </c>
      <c r="G390" s="188" t="s">
        <v>197</v>
      </c>
      <c r="H390" s="189">
        <v>4.0000000000000001E-3</v>
      </c>
      <c r="I390" s="190"/>
      <c r="J390" s="191">
        <f>ROUND(I390*H390,2)</f>
        <v>0</v>
      </c>
      <c r="K390" s="187" t="s">
        <v>146</v>
      </c>
      <c r="L390" s="192"/>
      <c r="M390" s="193" t="s">
        <v>3</v>
      </c>
      <c r="N390" s="194" t="s">
        <v>48</v>
      </c>
      <c r="O390" s="54"/>
      <c r="P390" s="153">
        <f>O390*H390</f>
        <v>0</v>
      </c>
      <c r="Q390" s="153">
        <v>1</v>
      </c>
      <c r="R390" s="153">
        <f>Q390*H390</f>
        <v>4.0000000000000001E-3</v>
      </c>
      <c r="S390" s="153">
        <v>0</v>
      </c>
      <c r="T390" s="154">
        <f>S390*H390</f>
        <v>0</v>
      </c>
      <c r="U390" s="33"/>
      <c r="V390" s="33"/>
      <c r="W390" s="33"/>
      <c r="X390" s="33"/>
      <c r="Y390" s="33"/>
      <c r="Z390" s="33"/>
      <c r="AA390" s="33"/>
      <c r="AB390" s="33"/>
      <c r="AC390" s="33"/>
      <c r="AD390" s="33"/>
      <c r="AE390" s="33"/>
      <c r="AR390" s="155" t="s">
        <v>335</v>
      </c>
      <c r="AT390" s="155" t="s">
        <v>211</v>
      </c>
      <c r="AU390" s="155" t="s">
        <v>87</v>
      </c>
      <c r="AY390" s="18" t="s">
        <v>140</v>
      </c>
      <c r="BE390" s="156">
        <f>IF(N390="základní",J390,0)</f>
        <v>0</v>
      </c>
      <c r="BF390" s="156">
        <f>IF(N390="snížená",J390,0)</f>
        <v>0</v>
      </c>
      <c r="BG390" s="156">
        <f>IF(N390="zákl. přenesená",J390,0)</f>
        <v>0</v>
      </c>
      <c r="BH390" s="156">
        <f>IF(N390="sníž. přenesená",J390,0)</f>
        <v>0</v>
      </c>
      <c r="BI390" s="156">
        <f>IF(N390="nulová",J390,0)</f>
        <v>0</v>
      </c>
      <c r="BJ390" s="18" t="s">
        <v>84</v>
      </c>
      <c r="BK390" s="156">
        <f>ROUND(I390*H390,2)</f>
        <v>0</v>
      </c>
      <c r="BL390" s="18" t="s">
        <v>242</v>
      </c>
      <c r="BM390" s="155" t="s">
        <v>666</v>
      </c>
    </row>
    <row r="391" spans="1:65" s="13" customFormat="1" ht="11.25">
      <c r="B391" s="162"/>
      <c r="D391" s="157" t="s">
        <v>151</v>
      </c>
      <c r="E391" s="163" t="s">
        <v>3</v>
      </c>
      <c r="F391" s="164" t="s">
        <v>667</v>
      </c>
      <c r="H391" s="165">
        <v>4.0000000000000001E-3</v>
      </c>
      <c r="I391" s="166"/>
      <c r="L391" s="162"/>
      <c r="M391" s="167"/>
      <c r="N391" s="168"/>
      <c r="O391" s="168"/>
      <c r="P391" s="168"/>
      <c r="Q391" s="168"/>
      <c r="R391" s="168"/>
      <c r="S391" s="168"/>
      <c r="T391" s="169"/>
      <c r="AT391" s="163" t="s">
        <v>151</v>
      </c>
      <c r="AU391" s="163" t="s">
        <v>87</v>
      </c>
      <c r="AV391" s="13" t="s">
        <v>87</v>
      </c>
      <c r="AW391" s="13" t="s">
        <v>37</v>
      </c>
      <c r="AX391" s="13" t="s">
        <v>84</v>
      </c>
      <c r="AY391" s="163" t="s">
        <v>140</v>
      </c>
    </row>
    <row r="392" spans="1:65" s="2" customFormat="1" ht="24">
      <c r="A392" s="33"/>
      <c r="B392" s="143"/>
      <c r="C392" s="144" t="s">
        <v>668</v>
      </c>
      <c r="D392" s="144" t="s">
        <v>142</v>
      </c>
      <c r="E392" s="145" t="s">
        <v>669</v>
      </c>
      <c r="F392" s="146" t="s">
        <v>670</v>
      </c>
      <c r="G392" s="147" t="s">
        <v>145</v>
      </c>
      <c r="H392" s="148">
        <v>22.143999999999998</v>
      </c>
      <c r="I392" s="149"/>
      <c r="J392" s="150">
        <f>ROUND(I392*H392,2)</f>
        <v>0</v>
      </c>
      <c r="K392" s="146" t="s">
        <v>146</v>
      </c>
      <c r="L392" s="34"/>
      <c r="M392" s="151" t="s">
        <v>3</v>
      </c>
      <c r="N392" s="152" t="s">
        <v>48</v>
      </c>
      <c r="O392" s="54"/>
      <c r="P392" s="153">
        <f>O392*H392</f>
        <v>0</v>
      </c>
      <c r="Q392" s="153">
        <v>0</v>
      </c>
      <c r="R392" s="153">
        <f>Q392*H392</f>
        <v>0</v>
      </c>
      <c r="S392" s="153">
        <v>0</v>
      </c>
      <c r="T392" s="154">
        <f>S392*H392</f>
        <v>0</v>
      </c>
      <c r="U392" s="33"/>
      <c r="V392" s="33"/>
      <c r="W392" s="33"/>
      <c r="X392" s="33"/>
      <c r="Y392" s="33"/>
      <c r="Z392" s="33"/>
      <c r="AA392" s="33"/>
      <c r="AB392" s="33"/>
      <c r="AC392" s="33"/>
      <c r="AD392" s="33"/>
      <c r="AE392" s="33"/>
      <c r="AR392" s="155" t="s">
        <v>242</v>
      </c>
      <c r="AT392" s="155" t="s">
        <v>142</v>
      </c>
      <c r="AU392" s="155" t="s">
        <v>87</v>
      </c>
      <c r="AY392" s="18" t="s">
        <v>140</v>
      </c>
      <c r="BE392" s="156">
        <f>IF(N392="základní",J392,0)</f>
        <v>0</v>
      </c>
      <c r="BF392" s="156">
        <f>IF(N392="snížená",J392,0)</f>
        <v>0</v>
      </c>
      <c r="BG392" s="156">
        <f>IF(N392="zákl. přenesená",J392,0)</f>
        <v>0</v>
      </c>
      <c r="BH392" s="156">
        <f>IF(N392="sníž. přenesená",J392,0)</f>
        <v>0</v>
      </c>
      <c r="BI392" s="156">
        <f>IF(N392="nulová",J392,0)</f>
        <v>0</v>
      </c>
      <c r="BJ392" s="18" t="s">
        <v>84</v>
      </c>
      <c r="BK392" s="156">
        <f>ROUND(I392*H392,2)</f>
        <v>0</v>
      </c>
      <c r="BL392" s="18" t="s">
        <v>242</v>
      </c>
      <c r="BM392" s="155" t="s">
        <v>671</v>
      </c>
    </row>
    <row r="393" spans="1:65" s="2" customFormat="1" ht="29.25">
      <c r="A393" s="33"/>
      <c r="B393" s="34"/>
      <c r="C393" s="33"/>
      <c r="D393" s="157" t="s">
        <v>149</v>
      </c>
      <c r="E393" s="33"/>
      <c r="F393" s="158" t="s">
        <v>661</v>
      </c>
      <c r="G393" s="33"/>
      <c r="H393" s="33"/>
      <c r="I393" s="159"/>
      <c r="J393" s="33"/>
      <c r="K393" s="33"/>
      <c r="L393" s="34"/>
      <c r="M393" s="160"/>
      <c r="N393" s="161"/>
      <c r="O393" s="54"/>
      <c r="P393" s="54"/>
      <c r="Q393" s="54"/>
      <c r="R393" s="54"/>
      <c r="S393" s="54"/>
      <c r="T393" s="55"/>
      <c r="U393" s="33"/>
      <c r="V393" s="33"/>
      <c r="W393" s="33"/>
      <c r="X393" s="33"/>
      <c r="Y393" s="33"/>
      <c r="Z393" s="33"/>
      <c r="AA393" s="33"/>
      <c r="AB393" s="33"/>
      <c r="AC393" s="33"/>
      <c r="AD393" s="33"/>
      <c r="AE393" s="33"/>
      <c r="AT393" s="18" t="s">
        <v>149</v>
      </c>
      <c r="AU393" s="18" t="s">
        <v>87</v>
      </c>
    </row>
    <row r="394" spans="1:65" s="13" customFormat="1" ht="11.25">
      <c r="B394" s="162"/>
      <c r="D394" s="157" t="s">
        <v>151</v>
      </c>
      <c r="E394" s="163" t="s">
        <v>3</v>
      </c>
      <c r="F394" s="164" t="s">
        <v>672</v>
      </c>
      <c r="H394" s="165">
        <v>22.143999999999998</v>
      </c>
      <c r="I394" s="166"/>
      <c r="L394" s="162"/>
      <c r="M394" s="167"/>
      <c r="N394" s="168"/>
      <c r="O394" s="168"/>
      <c r="P394" s="168"/>
      <c r="Q394" s="168"/>
      <c r="R394" s="168"/>
      <c r="S394" s="168"/>
      <c r="T394" s="169"/>
      <c r="AT394" s="163" t="s">
        <v>151</v>
      </c>
      <c r="AU394" s="163" t="s">
        <v>87</v>
      </c>
      <c r="AV394" s="13" t="s">
        <v>87</v>
      </c>
      <c r="AW394" s="13" t="s">
        <v>37</v>
      </c>
      <c r="AX394" s="13" t="s">
        <v>84</v>
      </c>
      <c r="AY394" s="163" t="s">
        <v>140</v>
      </c>
    </row>
    <row r="395" spans="1:65" s="2" customFormat="1" ht="16.5" customHeight="1">
      <c r="A395" s="33"/>
      <c r="B395" s="143"/>
      <c r="C395" s="185" t="s">
        <v>673</v>
      </c>
      <c r="D395" s="185" t="s">
        <v>211</v>
      </c>
      <c r="E395" s="186" t="s">
        <v>674</v>
      </c>
      <c r="F395" s="187" t="s">
        <v>675</v>
      </c>
      <c r="G395" s="188" t="s">
        <v>197</v>
      </c>
      <c r="H395" s="189">
        <v>8.9999999999999993E-3</v>
      </c>
      <c r="I395" s="190"/>
      <c r="J395" s="191">
        <f>ROUND(I395*H395,2)</f>
        <v>0</v>
      </c>
      <c r="K395" s="187" t="s">
        <v>146</v>
      </c>
      <c r="L395" s="192"/>
      <c r="M395" s="193" t="s">
        <v>3</v>
      </c>
      <c r="N395" s="194" t="s">
        <v>48</v>
      </c>
      <c r="O395" s="54"/>
      <c r="P395" s="153">
        <f>O395*H395</f>
        <v>0</v>
      </c>
      <c r="Q395" s="153">
        <v>1</v>
      </c>
      <c r="R395" s="153">
        <f>Q395*H395</f>
        <v>8.9999999999999993E-3</v>
      </c>
      <c r="S395" s="153">
        <v>0</v>
      </c>
      <c r="T395" s="154">
        <f>S395*H395</f>
        <v>0</v>
      </c>
      <c r="U395" s="33"/>
      <c r="V395" s="33"/>
      <c r="W395" s="33"/>
      <c r="X395" s="33"/>
      <c r="Y395" s="33"/>
      <c r="Z395" s="33"/>
      <c r="AA395" s="33"/>
      <c r="AB395" s="33"/>
      <c r="AC395" s="33"/>
      <c r="AD395" s="33"/>
      <c r="AE395" s="33"/>
      <c r="AR395" s="155" t="s">
        <v>335</v>
      </c>
      <c r="AT395" s="155" t="s">
        <v>211</v>
      </c>
      <c r="AU395" s="155" t="s">
        <v>87</v>
      </c>
      <c r="AY395" s="18" t="s">
        <v>140</v>
      </c>
      <c r="BE395" s="156">
        <f>IF(N395="základní",J395,0)</f>
        <v>0</v>
      </c>
      <c r="BF395" s="156">
        <f>IF(N395="snížená",J395,0)</f>
        <v>0</v>
      </c>
      <c r="BG395" s="156">
        <f>IF(N395="zákl. přenesená",J395,0)</f>
        <v>0</v>
      </c>
      <c r="BH395" s="156">
        <f>IF(N395="sníž. přenesená",J395,0)</f>
        <v>0</v>
      </c>
      <c r="BI395" s="156">
        <f>IF(N395="nulová",J395,0)</f>
        <v>0</v>
      </c>
      <c r="BJ395" s="18" t="s">
        <v>84</v>
      </c>
      <c r="BK395" s="156">
        <f>ROUND(I395*H395,2)</f>
        <v>0</v>
      </c>
      <c r="BL395" s="18" t="s">
        <v>242</v>
      </c>
      <c r="BM395" s="155" t="s">
        <v>676</v>
      </c>
    </row>
    <row r="396" spans="1:65" s="13" customFormat="1" ht="11.25">
      <c r="B396" s="162"/>
      <c r="D396" s="157" t="s">
        <v>151</v>
      </c>
      <c r="E396" s="163" t="s">
        <v>3</v>
      </c>
      <c r="F396" s="164" t="s">
        <v>677</v>
      </c>
      <c r="H396" s="165">
        <v>8.9999999999999993E-3</v>
      </c>
      <c r="I396" s="166"/>
      <c r="L396" s="162"/>
      <c r="M396" s="167"/>
      <c r="N396" s="168"/>
      <c r="O396" s="168"/>
      <c r="P396" s="168"/>
      <c r="Q396" s="168"/>
      <c r="R396" s="168"/>
      <c r="S396" s="168"/>
      <c r="T396" s="169"/>
      <c r="AT396" s="163" t="s">
        <v>151</v>
      </c>
      <c r="AU396" s="163" t="s">
        <v>87</v>
      </c>
      <c r="AV396" s="13" t="s">
        <v>87</v>
      </c>
      <c r="AW396" s="13" t="s">
        <v>37</v>
      </c>
      <c r="AX396" s="13" t="s">
        <v>84</v>
      </c>
      <c r="AY396" s="163" t="s">
        <v>140</v>
      </c>
    </row>
    <row r="397" spans="1:65" s="2" customFormat="1" ht="21.75" customHeight="1">
      <c r="A397" s="33"/>
      <c r="B397" s="143"/>
      <c r="C397" s="144" t="s">
        <v>678</v>
      </c>
      <c r="D397" s="144" t="s">
        <v>142</v>
      </c>
      <c r="E397" s="145" t="s">
        <v>679</v>
      </c>
      <c r="F397" s="146" t="s">
        <v>680</v>
      </c>
      <c r="G397" s="147" t="s">
        <v>145</v>
      </c>
      <c r="H397" s="148">
        <v>97.510999999999996</v>
      </c>
      <c r="I397" s="149"/>
      <c r="J397" s="150">
        <f>ROUND(I397*H397,2)</f>
        <v>0</v>
      </c>
      <c r="K397" s="146" t="s">
        <v>146</v>
      </c>
      <c r="L397" s="34"/>
      <c r="M397" s="151" t="s">
        <v>3</v>
      </c>
      <c r="N397" s="152" t="s">
        <v>48</v>
      </c>
      <c r="O397" s="54"/>
      <c r="P397" s="153">
        <f>O397*H397</f>
        <v>0</v>
      </c>
      <c r="Q397" s="153">
        <v>0</v>
      </c>
      <c r="R397" s="153">
        <f>Q397*H397</f>
        <v>0</v>
      </c>
      <c r="S397" s="153">
        <v>0</v>
      </c>
      <c r="T397" s="154">
        <f>S397*H397</f>
        <v>0</v>
      </c>
      <c r="U397" s="33"/>
      <c r="V397" s="33"/>
      <c r="W397" s="33"/>
      <c r="X397" s="33"/>
      <c r="Y397" s="33"/>
      <c r="Z397" s="33"/>
      <c r="AA397" s="33"/>
      <c r="AB397" s="33"/>
      <c r="AC397" s="33"/>
      <c r="AD397" s="33"/>
      <c r="AE397" s="33"/>
      <c r="AR397" s="155" t="s">
        <v>242</v>
      </c>
      <c r="AT397" s="155" t="s">
        <v>142</v>
      </c>
      <c r="AU397" s="155" t="s">
        <v>87</v>
      </c>
      <c r="AY397" s="18" t="s">
        <v>140</v>
      </c>
      <c r="BE397" s="156">
        <f>IF(N397="základní",J397,0)</f>
        <v>0</v>
      </c>
      <c r="BF397" s="156">
        <f>IF(N397="snížená",J397,0)</f>
        <v>0</v>
      </c>
      <c r="BG397" s="156">
        <f>IF(N397="zákl. přenesená",J397,0)</f>
        <v>0</v>
      </c>
      <c r="BH397" s="156">
        <f>IF(N397="sníž. přenesená",J397,0)</f>
        <v>0</v>
      </c>
      <c r="BI397" s="156">
        <f>IF(N397="nulová",J397,0)</f>
        <v>0</v>
      </c>
      <c r="BJ397" s="18" t="s">
        <v>84</v>
      </c>
      <c r="BK397" s="156">
        <f>ROUND(I397*H397,2)</f>
        <v>0</v>
      </c>
      <c r="BL397" s="18" t="s">
        <v>242</v>
      </c>
      <c r="BM397" s="155" t="s">
        <v>681</v>
      </c>
    </row>
    <row r="398" spans="1:65" s="2" customFormat="1" ht="29.25">
      <c r="A398" s="33"/>
      <c r="B398" s="34"/>
      <c r="C398" s="33"/>
      <c r="D398" s="157" t="s">
        <v>149</v>
      </c>
      <c r="E398" s="33"/>
      <c r="F398" s="158" t="s">
        <v>661</v>
      </c>
      <c r="G398" s="33"/>
      <c r="H398" s="33"/>
      <c r="I398" s="159"/>
      <c r="J398" s="33"/>
      <c r="K398" s="33"/>
      <c r="L398" s="34"/>
      <c r="M398" s="160"/>
      <c r="N398" s="161"/>
      <c r="O398" s="54"/>
      <c r="P398" s="54"/>
      <c r="Q398" s="54"/>
      <c r="R398" s="54"/>
      <c r="S398" s="54"/>
      <c r="T398" s="55"/>
      <c r="U398" s="33"/>
      <c r="V398" s="33"/>
      <c r="W398" s="33"/>
      <c r="X398" s="33"/>
      <c r="Y398" s="33"/>
      <c r="Z398" s="33"/>
      <c r="AA398" s="33"/>
      <c r="AB398" s="33"/>
      <c r="AC398" s="33"/>
      <c r="AD398" s="33"/>
      <c r="AE398" s="33"/>
      <c r="AT398" s="18" t="s">
        <v>149</v>
      </c>
      <c r="AU398" s="18" t="s">
        <v>87</v>
      </c>
    </row>
    <row r="399" spans="1:65" s="15" customFormat="1" ht="11.25">
      <c r="B399" s="178"/>
      <c r="D399" s="157" t="s">
        <v>151</v>
      </c>
      <c r="E399" s="179" t="s">
        <v>3</v>
      </c>
      <c r="F399" s="180" t="s">
        <v>682</v>
      </c>
      <c r="H399" s="179" t="s">
        <v>3</v>
      </c>
      <c r="I399" s="181"/>
      <c r="L399" s="178"/>
      <c r="M399" s="182"/>
      <c r="N399" s="183"/>
      <c r="O399" s="183"/>
      <c r="P399" s="183"/>
      <c r="Q399" s="183"/>
      <c r="R399" s="183"/>
      <c r="S399" s="183"/>
      <c r="T399" s="184"/>
      <c r="AT399" s="179" t="s">
        <v>151</v>
      </c>
      <c r="AU399" s="179" t="s">
        <v>87</v>
      </c>
      <c r="AV399" s="15" t="s">
        <v>84</v>
      </c>
      <c r="AW399" s="15" t="s">
        <v>37</v>
      </c>
      <c r="AX399" s="15" t="s">
        <v>77</v>
      </c>
      <c r="AY399" s="179" t="s">
        <v>140</v>
      </c>
    </row>
    <row r="400" spans="1:65" s="13" customFormat="1" ht="11.25">
      <c r="B400" s="162"/>
      <c r="D400" s="157" t="s">
        <v>151</v>
      </c>
      <c r="E400" s="163" t="s">
        <v>3</v>
      </c>
      <c r="F400" s="164" t="s">
        <v>683</v>
      </c>
      <c r="H400" s="165">
        <v>12.832000000000001</v>
      </c>
      <c r="I400" s="166"/>
      <c r="L400" s="162"/>
      <c r="M400" s="167"/>
      <c r="N400" s="168"/>
      <c r="O400" s="168"/>
      <c r="P400" s="168"/>
      <c r="Q400" s="168"/>
      <c r="R400" s="168"/>
      <c r="S400" s="168"/>
      <c r="T400" s="169"/>
      <c r="AT400" s="163" t="s">
        <v>151</v>
      </c>
      <c r="AU400" s="163" t="s">
        <v>87</v>
      </c>
      <c r="AV400" s="13" t="s">
        <v>87</v>
      </c>
      <c r="AW400" s="13" t="s">
        <v>37</v>
      </c>
      <c r="AX400" s="13" t="s">
        <v>77</v>
      </c>
      <c r="AY400" s="163" t="s">
        <v>140</v>
      </c>
    </row>
    <row r="401" spans="1:65" s="13" customFormat="1" ht="11.25">
      <c r="B401" s="162"/>
      <c r="D401" s="157" t="s">
        <v>151</v>
      </c>
      <c r="E401" s="163" t="s">
        <v>3</v>
      </c>
      <c r="F401" s="164" t="s">
        <v>684</v>
      </c>
      <c r="H401" s="165">
        <v>18.896999999999998</v>
      </c>
      <c r="I401" s="166"/>
      <c r="L401" s="162"/>
      <c r="M401" s="167"/>
      <c r="N401" s="168"/>
      <c r="O401" s="168"/>
      <c r="P401" s="168"/>
      <c r="Q401" s="168"/>
      <c r="R401" s="168"/>
      <c r="S401" s="168"/>
      <c r="T401" s="169"/>
      <c r="AT401" s="163" t="s">
        <v>151</v>
      </c>
      <c r="AU401" s="163" t="s">
        <v>87</v>
      </c>
      <c r="AV401" s="13" t="s">
        <v>87</v>
      </c>
      <c r="AW401" s="13" t="s">
        <v>37</v>
      </c>
      <c r="AX401" s="13" t="s">
        <v>77</v>
      </c>
      <c r="AY401" s="163" t="s">
        <v>140</v>
      </c>
    </row>
    <row r="402" spans="1:65" s="13" customFormat="1" ht="11.25">
      <c r="B402" s="162"/>
      <c r="D402" s="157" t="s">
        <v>151</v>
      </c>
      <c r="E402" s="163" t="s">
        <v>3</v>
      </c>
      <c r="F402" s="164" t="s">
        <v>685</v>
      </c>
      <c r="H402" s="165">
        <v>4.7119999999999997</v>
      </c>
      <c r="I402" s="166"/>
      <c r="L402" s="162"/>
      <c r="M402" s="167"/>
      <c r="N402" s="168"/>
      <c r="O402" s="168"/>
      <c r="P402" s="168"/>
      <c r="Q402" s="168"/>
      <c r="R402" s="168"/>
      <c r="S402" s="168"/>
      <c r="T402" s="169"/>
      <c r="AT402" s="163" t="s">
        <v>151</v>
      </c>
      <c r="AU402" s="163" t="s">
        <v>87</v>
      </c>
      <c r="AV402" s="13" t="s">
        <v>87</v>
      </c>
      <c r="AW402" s="13" t="s">
        <v>37</v>
      </c>
      <c r="AX402" s="13" t="s">
        <v>77</v>
      </c>
      <c r="AY402" s="163" t="s">
        <v>140</v>
      </c>
    </row>
    <row r="403" spans="1:65" s="13" customFormat="1" ht="11.25">
      <c r="B403" s="162"/>
      <c r="D403" s="157" t="s">
        <v>151</v>
      </c>
      <c r="E403" s="163" t="s">
        <v>3</v>
      </c>
      <c r="F403" s="164" t="s">
        <v>686</v>
      </c>
      <c r="H403" s="165">
        <v>18.882999999999999</v>
      </c>
      <c r="I403" s="166"/>
      <c r="L403" s="162"/>
      <c r="M403" s="167"/>
      <c r="N403" s="168"/>
      <c r="O403" s="168"/>
      <c r="P403" s="168"/>
      <c r="Q403" s="168"/>
      <c r="R403" s="168"/>
      <c r="S403" s="168"/>
      <c r="T403" s="169"/>
      <c r="AT403" s="163" t="s">
        <v>151</v>
      </c>
      <c r="AU403" s="163" t="s">
        <v>87</v>
      </c>
      <c r="AV403" s="13" t="s">
        <v>87</v>
      </c>
      <c r="AW403" s="13" t="s">
        <v>37</v>
      </c>
      <c r="AX403" s="13" t="s">
        <v>77</v>
      </c>
      <c r="AY403" s="163" t="s">
        <v>140</v>
      </c>
    </row>
    <row r="404" spans="1:65" s="13" customFormat="1" ht="11.25">
      <c r="B404" s="162"/>
      <c r="D404" s="157" t="s">
        <v>151</v>
      </c>
      <c r="E404" s="163" t="s">
        <v>3</v>
      </c>
      <c r="F404" s="164" t="s">
        <v>687</v>
      </c>
      <c r="H404" s="165">
        <v>21.163</v>
      </c>
      <c r="I404" s="166"/>
      <c r="L404" s="162"/>
      <c r="M404" s="167"/>
      <c r="N404" s="168"/>
      <c r="O404" s="168"/>
      <c r="P404" s="168"/>
      <c r="Q404" s="168"/>
      <c r="R404" s="168"/>
      <c r="S404" s="168"/>
      <c r="T404" s="169"/>
      <c r="AT404" s="163" t="s">
        <v>151</v>
      </c>
      <c r="AU404" s="163" t="s">
        <v>87</v>
      </c>
      <c r="AV404" s="13" t="s">
        <v>87</v>
      </c>
      <c r="AW404" s="13" t="s">
        <v>37</v>
      </c>
      <c r="AX404" s="13" t="s">
        <v>77</v>
      </c>
      <c r="AY404" s="163" t="s">
        <v>140</v>
      </c>
    </row>
    <row r="405" spans="1:65" s="13" customFormat="1" ht="11.25">
      <c r="B405" s="162"/>
      <c r="D405" s="157" t="s">
        <v>151</v>
      </c>
      <c r="E405" s="163" t="s">
        <v>3</v>
      </c>
      <c r="F405" s="164" t="s">
        <v>688</v>
      </c>
      <c r="H405" s="165">
        <v>21.024000000000001</v>
      </c>
      <c r="I405" s="166"/>
      <c r="L405" s="162"/>
      <c r="M405" s="167"/>
      <c r="N405" s="168"/>
      <c r="O405" s="168"/>
      <c r="P405" s="168"/>
      <c r="Q405" s="168"/>
      <c r="R405" s="168"/>
      <c r="S405" s="168"/>
      <c r="T405" s="169"/>
      <c r="AT405" s="163" t="s">
        <v>151</v>
      </c>
      <c r="AU405" s="163" t="s">
        <v>87</v>
      </c>
      <c r="AV405" s="13" t="s">
        <v>87</v>
      </c>
      <c r="AW405" s="13" t="s">
        <v>37</v>
      </c>
      <c r="AX405" s="13" t="s">
        <v>77</v>
      </c>
      <c r="AY405" s="163" t="s">
        <v>140</v>
      </c>
    </row>
    <row r="406" spans="1:65" s="14" customFormat="1" ht="11.25">
      <c r="B406" s="170"/>
      <c r="D406" s="157" t="s">
        <v>151</v>
      </c>
      <c r="E406" s="171" t="s">
        <v>3</v>
      </c>
      <c r="F406" s="172" t="s">
        <v>167</v>
      </c>
      <c r="H406" s="173">
        <v>97.510999999999996</v>
      </c>
      <c r="I406" s="174"/>
      <c r="L406" s="170"/>
      <c r="M406" s="175"/>
      <c r="N406" s="176"/>
      <c r="O406" s="176"/>
      <c r="P406" s="176"/>
      <c r="Q406" s="176"/>
      <c r="R406" s="176"/>
      <c r="S406" s="176"/>
      <c r="T406" s="177"/>
      <c r="AT406" s="171" t="s">
        <v>151</v>
      </c>
      <c r="AU406" s="171" t="s">
        <v>87</v>
      </c>
      <c r="AV406" s="14" t="s">
        <v>147</v>
      </c>
      <c r="AW406" s="14" t="s">
        <v>37</v>
      </c>
      <c r="AX406" s="14" t="s">
        <v>84</v>
      </c>
      <c r="AY406" s="171" t="s">
        <v>140</v>
      </c>
    </row>
    <row r="407" spans="1:65" s="2" customFormat="1" ht="16.5" customHeight="1">
      <c r="A407" s="33"/>
      <c r="B407" s="143"/>
      <c r="C407" s="185" t="s">
        <v>689</v>
      </c>
      <c r="D407" s="185" t="s">
        <v>211</v>
      </c>
      <c r="E407" s="186" t="s">
        <v>664</v>
      </c>
      <c r="F407" s="187" t="s">
        <v>665</v>
      </c>
      <c r="G407" s="188" t="s">
        <v>197</v>
      </c>
      <c r="H407" s="189">
        <v>3.3000000000000002E-2</v>
      </c>
      <c r="I407" s="190"/>
      <c r="J407" s="191">
        <f>ROUND(I407*H407,2)</f>
        <v>0</v>
      </c>
      <c r="K407" s="187" t="s">
        <v>146</v>
      </c>
      <c r="L407" s="192"/>
      <c r="M407" s="193" t="s">
        <v>3</v>
      </c>
      <c r="N407" s="194" t="s">
        <v>48</v>
      </c>
      <c r="O407" s="54"/>
      <c r="P407" s="153">
        <f>O407*H407</f>
        <v>0</v>
      </c>
      <c r="Q407" s="153">
        <v>1</v>
      </c>
      <c r="R407" s="153">
        <f>Q407*H407</f>
        <v>3.3000000000000002E-2</v>
      </c>
      <c r="S407" s="153">
        <v>0</v>
      </c>
      <c r="T407" s="154">
        <f>S407*H407</f>
        <v>0</v>
      </c>
      <c r="U407" s="33"/>
      <c r="V407" s="33"/>
      <c r="W407" s="33"/>
      <c r="X407" s="33"/>
      <c r="Y407" s="33"/>
      <c r="Z407" s="33"/>
      <c r="AA407" s="33"/>
      <c r="AB407" s="33"/>
      <c r="AC407" s="33"/>
      <c r="AD407" s="33"/>
      <c r="AE407" s="33"/>
      <c r="AR407" s="155" t="s">
        <v>335</v>
      </c>
      <c r="AT407" s="155" t="s">
        <v>211</v>
      </c>
      <c r="AU407" s="155" t="s">
        <v>87</v>
      </c>
      <c r="AY407" s="18" t="s">
        <v>140</v>
      </c>
      <c r="BE407" s="156">
        <f>IF(N407="základní",J407,0)</f>
        <v>0</v>
      </c>
      <c r="BF407" s="156">
        <f>IF(N407="snížená",J407,0)</f>
        <v>0</v>
      </c>
      <c r="BG407" s="156">
        <f>IF(N407="zákl. přenesená",J407,0)</f>
        <v>0</v>
      </c>
      <c r="BH407" s="156">
        <f>IF(N407="sníž. přenesená",J407,0)</f>
        <v>0</v>
      </c>
      <c r="BI407" s="156">
        <f>IF(N407="nulová",J407,0)</f>
        <v>0</v>
      </c>
      <c r="BJ407" s="18" t="s">
        <v>84</v>
      </c>
      <c r="BK407" s="156">
        <f>ROUND(I407*H407,2)</f>
        <v>0</v>
      </c>
      <c r="BL407" s="18" t="s">
        <v>242</v>
      </c>
      <c r="BM407" s="155" t="s">
        <v>690</v>
      </c>
    </row>
    <row r="408" spans="1:65" s="13" customFormat="1" ht="11.25">
      <c r="B408" s="162"/>
      <c r="D408" s="157" t="s">
        <v>151</v>
      </c>
      <c r="E408" s="163" t="s">
        <v>3</v>
      </c>
      <c r="F408" s="164" t="s">
        <v>691</v>
      </c>
      <c r="H408" s="165">
        <v>3.3000000000000002E-2</v>
      </c>
      <c r="I408" s="166"/>
      <c r="L408" s="162"/>
      <c r="M408" s="167"/>
      <c r="N408" s="168"/>
      <c r="O408" s="168"/>
      <c r="P408" s="168"/>
      <c r="Q408" s="168"/>
      <c r="R408" s="168"/>
      <c r="S408" s="168"/>
      <c r="T408" s="169"/>
      <c r="AT408" s="163" t="s">
        <v>151</v>
      </c>
      <c r="AU408" s="163" t="s">
        <v>87</v>
      </c>
      <c r="AV408" s="13" t="s">
        <v>87</v>
      </c>
      <c r="AW408" s="13" t="s">
        <v>37</v>
      </c>
      <c r="AX408" s="13" t="s">
        <v>84</v>
      </c>
      <c r="AY408" s="163" t="s">
        <v>140</v>
      </c>
    </row>
    <row r="409" spans="1:65" s="2" customFormat="1" ht="21.75" customHeight="1">
      <c r="A409" s="33"/>
      <c r="B409" s="143"/>
      <c r="C409" s="144" t="s">
        <v>692</v>
      </c>
      <c r="D409" s="144" t="s">
        <v>142</v>
      </c>
      <c r="E409" s="145" t="s">
        <v>693</v>
      </c>
      <c r="F409" s="146" t="s">
        <v>694</v>
      </c>
      <c r="G409" s="147" t="s">
        <v>145</v>
      </c>
      <c r="H409" s="148">
        <v>195.02199999999999</v>
      </c>
      <c r="I409" s="149"/>
      <c r="J409" s="150">
        <f>ROUND(I409*H409,2)</f>
        <v>0</v>
      </c>
      <c r="K409" s="146" t="s">
        <v>146</v>
      </c>
      <c r="L409" s="34"/>
      <c r="M409" s="151" t="s">
        <v>3</v>
      </c>
      <c r="N409" s="152" t="s">
        <v>48</v>
      </c>
      <c r="O409" s="54"/>
      <c r="P409" s="153">
        <f>O409*H409</f>
        <v>0</v>
      </c>
      <c r="Q409" s="153">
        <v>0</v>
      </c>
      <c r="R409" s="153">
        <f>Q409*H409</f>
        <v>0</v>
      </c>
      <c r="S409" s="153">
        <v>0</v>
      </c>
      <c r="T409" s="154">
        <f>S409*H409</f>
        <v>0</v>
      </c>
      <c r="U409" s="33"/>
      <c r="V409" s="33"/>
      <c r="W409" s="33"/>
      <c r="X409" s="33"/>
      <c r="Y409" s="33"/>
      <c r="Z409" s="33"/>
      <c r="AA409" s="33"/>
      <c r="AB409" s="33"/>
      <c r="AC409" s="33"/>
      <c r="AD409" s="33"/>
      <c r="AE409" s="33"/>
      <c r="AR409" s="155" t="s">
        <v>242</v>
      </c>
      <c r="AT409" s="155" t="s">
        <v>142</v>
      </c>
      <c r="AU409" s="155" t="s">
        <v>87</v>
      </c>
      <c r="AY409" s="18" t="s">
        <v>140</v>
      </c>
      <c r="BE409" s="156">
        <f>IF(N409="základní",J409,0)</f>
        <v>0</v>
      </c>
      <c r="BF409" s="156">
        <f>IF(N409="snížená",J409,0)</f>
        <v>0</v>
      </c>
      <c r="BG409" s="156">
        <f>IF(N409="zákl. přenesená",J409,0)</f>
        <v>0</v>
      </c>
      <c r="BH409" s="156">
        <f>IF(N409="sníž. přenesená",J409,0)</f>
        <v>0</v>
      </c>
      <c r="BI409" s="156">
        <f>IF(N409="nulová",J409,0)</f>
        <v>0</v>
      </c>
      <c r="BJ409" s="18" t="s">
        <v>84</v>
      </c>
      <c r="BK409" s="156">
        <f>ROUND(I409*H409,2)</f>
        <v>0</v>
      </c>
      <c r="BL409" s="18" t="s">
        <v>242</v>
      </c>
      <c r="BM409" s="155" t="s">
        <v>695</v>
      </c>
    </row>
    <row r="410" spans="1:65" s="2" customFormat="1" ht="29.25">
      <c r="A410" s="33"/>
      <c r="B410" s="34"/>
      <c r="C410" s="33"/>
      <c r="D410" s="157" t="s">
        <v>149</v>
      </c>
      <c r="E410" s="33"/>
      <c r="F410" s="158" t="s">
        <v>661</v>
      </c>
      <c r="G410" s="33"/>
      <c r="H410" s="33"/>
      <c r="I410" s="159"/>
      <c r="J410" s="33"/>
      <c r="K410" s="33"/>
      <c r="L410" s="34"/>
      <c r="M410" s="160"/>
      <c r="N410" s="161"/>
      <c r="O410" s="54"/>
      <c r="P410" s="54"/>
      <c r="Q410" s="54"/>
      <c r="R410" s="54"/>
      <c r="S410" s="54"/>
      <c r="T410" s="55"/>
      <c r="U410" s="33"/>
      <c r="V410" s="33"/>
      <c r="W410" s="33"/>
      <c r="X410" s="33"/>
      <c r="Y410" s="33"/>
      <c r="Z410" s="33"/>
      <c r="AA410" s="33"/>
      <c r="AB410" s="33"/>
      <c r="AC410" s="33"/>
      <c r="AD410" s="33"/>
      <c r="AE410" s="33"/>
      <c r="AT410" s="18" t="s">
        <v>149</v>
      </c>
      <c r="AU410" s="18" t="s">
        <v>87</v>
      </c>
    </row>
    <row r="411" spans="1:65" s="15" customFormat="1" ht="11.25">
      <c r="B411" s="178"/>
      <c r="D411" s="157" t="s">
        <v>151</v>
      </c>
      <c r="E411" s="179" t="s">
        <v>3</v>
      </c>
      <c r="F411" s="180" t="s">
        <v>682</v>
      </c>
      <c r="H411" s="179" t="s">
        <v>3</v>
      </c>
      <c r="I411" s="181"/>
      <c r="L411" s="178"/>
      <c r="M411" s="182"/>
      <c r="N411" s="183"/>
      <c r="O411" s="183"/>
      <c r="P411" s="183"/>
      <c r="Q411" s="183"/>
      <c r="R411" s="183"/>
      <c r="S411" s="183"/>
      <c r="T411" s="184"/>
      <c r="AT411" s="179" t="s">
        <v>151</v>
      </c>
      <c r="AU411" s="179" t="s">
        <v>87</v>
      </c>
      <c r="AV411" s="15" t="s">
        <v>84</v>
      </c>
      <c r="AW411" s="15" t="s">
        <v>37</v>
      </c>
      <c r="AX411" s="15" t="s">
        <v>77</v>
      </c>
      <c r="AY411" s="179" t="s">
        <v>140</v>
      </c>
    </row>
    <row r="412" spans="1:65" s="13" customFormat="1" ht="11.25">
      <c r="B412" s="162"/>
      <c r="D412" s="157" t="s">
        <v>151</v>
      </c>
      <c r="E412" s="163" t="s">
        <v>3</v>
      </c>
      <c r="F412" s="164" t="s">
        <v>696</v>
      </c>
      <c r="H412" s="165">
        <v>25.664000000000001</v>
      </c>
      <c r="I412" s="166"/>
      <c r="L412" s="162"/>
      <c r="M412" s="167"/>
      <c r="N412" s="168"/>
      <c r="O412" s="168"/>
      <c r="P412" s="168"/>
      <c r="Q412" s="168"/>
      <c r="R412" s="168"/>
      <c r="S412" s="168"/>
      <c r="T412" s="169"/>
      <c r="AT412" s="163" t="s">
        <v>151</v>
      </c>
      <c r="AU412" s="163" t="s">
        <v>87</v>
      </c>
      <c r="AV412" s="13" t="s">
        <v>87</v>
      </c>
      <c r="AW412" s="13" t="s">
        <v>37</v>
      </c>
      <c r="AX412" s="13" t="s">
        <v>77</v>
      </c>
      <c r="AY412" s="163" t="s">
        <v>140</v>
      </c>
    </row>
    <row r="413" spans="1:65" s="13" customFormat="1" ht="11.25">
      <c r="B413" s="162"/>
      <c r="D413" s="157" t="s">
        <v>151</v>
      </c>
      <c r="E413" s="163" t="s">
        <v>3</v>
      </c>
      <c r="F413" s="164" t="s">
        <v>697</v>
      </c>
      <c r="H413" s="165">
        <v>37.792999999999999</v>
      </c>
      <c r="I413" s="166"/>
      <c r="L413" s="162"/>
      <c r="M413" s="167"/>
      <c r="N413" s="168"/>
      <c r="O413" s="168"/>
      <c r="P413" s="168"/>
      <c r="Q413" s="168"/>
      <c r="R413" s="168"/>
      <c r="S413" s="168"/>
      <c r="T413" s="169"/>
      <c r="AT413" s="163" t="s">
        <v>151</v>
      </c>
      <c r="AU413" s="163" t="s">
        <v>87</v>
      </c>
      <c r="AV413" s="13" t="s">
        <v>87</v>
      </c>
      <c r="AW413" s="13" t="s">
        <v>37</v>
      </c>
      <c r="AX413" s="13" t="s">
        <v>77</v>
      </c>
      <c r="AY413" s="163" t="s">
        <v>140</v>
      </c>
    </row>
    <row r="414" spans="1:65" s="13" customFormat="1" ht="11.25">
      <c r="B414" s="162"/>
      <c r="D414" s="157" t="s">
        <v>151</v>
      </c>
      <c r="E414" s="163" t="s">
        <v>3</v>
      </c>
      <c r="F414" s="164" t="s">
        <v>698</v>
      </c>
      <c r="H414" s="165">
        <v>9.4250000000000007</v>
      </c>
      <c r="I414" s="166"/>
      <c r="L414" s="162"/>
      <c r="M414" s="167"/>
      <c r="N414" s="168"/>
      <c r="O414" s="168"/>
      <c r="P414" s="168"/>
      <c r="Q414" s="168"/>
      <c r="R414" s="168"/>
      <c r="S414" s="168"/>
      <c r="T414" s="169"/>
      <c r="AT414" s="163" t="s">
        <v>151</v>
      </c>
      <c r="AU414" s="163" t="s">
        <v>87</v>
      </c>
      <c r="AV414" s="13" t="s">
        <v>87</v>
      </c>
      <c r="AW414" s="13" t="s">
        <v>37</v>
      </c>
      <c r="AX414" s="13" t="s">
        <v>77</v>
      </c>
      <c r="AY414" s="163" t="s">
        <v>140</v>
      </c>
    </row>
    <row r="415" spans="1:65" s="13" customFormat="1" ht="11.25">
      <c r="B415" s="162"/>
      <c r="D415" s="157" t="s">
        <v>151</v>
      </c>
      <c r="E415" s="163" t="s">
        <v>3</v>
      </c>
      <c r="F415" s="164" t="s">
        <v>699</v>
      </c>
      <c r="H415" s="165">
        <v>37.765999999999998</v>
      </c>
      <c r="I415" s="166"/>
      <c r="L415" s="162"/>
      <c r="M415" s="167"/>
      <c r="N415" s="168"/>
      <c r="O415" s="168"/>
      <c r="P415" s="168"/>
      <c r="Q415" s="168"/>
      <c r="R415" s="168"/>
      <c r="S415" s="168"/>
      <c r="T415" s="169"/>
      <c r="AT415" s="163" t="s">
        <v>151</v>
      </c>
      <c r="AU415" s="163" t="s">
        <v>87</v>
      </c>
      <c r="AV415" s="13" t="s">
        <v>87</v>
      </c>
      <c r="AW415" s="13" t="s">
        <v>37</v>
      </c>
      <c r="AX415" s="13" t="s">
        <v>77</v>
      </c>
      <c r="AY415" s="163" t="s">
        <v>140</v>
      </c>
    </row>
    <row r="416" spans="1:65" s="13" customFormat="1" ht="11.25">
      <c r="B416" s="162"/>
      <c r="D416" s="157" t="s">
        <v>151</v>
      </c>
      <c r="E416" s="163" t="s">
        <v>3</v>
      </c>
      <c r="F416" s="164" t="s">
        <v>700</v>
      </c>
      <c r="H416" s="165">
        <v>42.326000000000001</v>
      </c>
      <c r="I416" s="166"/>
      <c r="L416" s="162"/>
      <c r="M416" s="167"/>
      <c r="N416" s="168"/>
      <c r="O416" s="168"/>
      <c r="P416" s="168"/>
      <c r="Q416" s="168"/>
      <c r="R416" s="168"/>
      <c r="S416" s="168"/>
      <c r="T416" s="169"/>
      <c r="AT416" s="163" t="s">
        <v>151</v>
      </c>
      <c r="AU416" s="163" t="s">
        <v>87</v>
      </c>
      <c r="AV416" s="13" t="s">
        <v>87</v>
      </c>
      <c r="AW416" s="13" t="s">
        <v>37</v>
      </c>
      <c r="AX416" s="13" t="s">
        <v>77</v>
      </c>
      <c r="AY416" s="163" t="s">
        <v>140</v>
      </c>
    </row>
    <row r="417" spans="1:65" s="13" customFormat="1" ht="11.25">
      <c r="B417" s="162"/>
      <c r="D417" s="157" t="s">
        <v>151</v>
      </c>
      <c r="E417" s="163" t="s">
        <v>3</v>
      </c>
      <c r="F417" s="164" t="s">
        <v>701</v>
      </c>
      <c r="H417" s="165">
        <v>42.048000000000002</v>
      </c>
      <c r="I417" s="166"/>
      <c r="L417" s="162"/>
      <c r="M417" s="167"/>
      <c r="N417" s="168"/>
      <c r="O417" s="168"/>
      <c r="P417" s="168"/>
      <c r="Q417" s="168"/>
      <c r="R417" s="168"/>
      <c r="S417" s="168"/>
      <c r="T417" s="169"/>
      <c r="AT417" s="163" t="s">
        <v>151</v>
      </c>
      <c r="AU417" s="163" t="s">
        <v>87</v>
      </c>
      <c r="AV417" s="13" t="s">
        <v>87</v>
      </c>
      <c r="AW417" s="13" t="s">
        <v>37</v>
      </c>
      <c r="AX417" s="13" t="s">
        <v>77</v>
      </c>
      <c r="AY417" s="163" t="s">
        <v>140</v>
      </c>
    </row>
    <row r="418" spans="1:65" s="14" customFormat="1" ht="11.25">
      <c r="B418" s="170"/>
      <c r="D418" s="157" t="s">
        <v>151</v>
      </c>
      <c r="E418" s="171" t="s">
        <v>3</v>
      </c>
      <c r="F418" s="172" t="s">
        <v>167</v>
      </c>
      <c r="H418" s="173">
        <v>195.02199999999999</v>
      </c>
      <c r="I418" s="174"/>
      <c r="L418" s="170"/>
      <c r="M418" s="175"/>
      <c r="N418" s="176"/>
      <c r="O418" s="176"/>
      <c r="P418" s="176"/>
      <c r="Q418" s="176"/>
      <c r="R418" s="176"/>
      <c r="S418" s="176"/>
      <c r="T418" s="177"/>
      <c r="AT418" s="171" t="s">
        <v>151</v>
      </c>
      <c r="AU418" s="171" t="s">
        <v>87</v>
      </c>
      <c r="AV418" s="14" t="s">
        <v>147</v>
      </c>
      <c r="AW418" s="14" t="s">
        <v>37</v>
      </c>
      <c r="AX418" s="14" t="s">
        <v>84</v>
      </c>
      <c r="AY418" s="171" t="s">
        <v>140</v>
      </c>
    </row>
    <row r="419" spans="1:65" s="2" customFormat="1" ht="16.5" customHeight="1">
      <c r="A419" s="33"/>
      <c r="B419" s="143"/>
      <c r="C419" s="185" t="s">
        <v>702</v>
      </c>
      <c r="D419" s="185" t="s">
        <v>211</v>
      </c>
      <c r="E419" s="186" t="s">
        <v>674</v>
      </c>
      <c r="F419" s="187" t="s">
        <v>675</v>
      </c>
      <c r="G419" s="188" t="s">
        <v>197</v>
      </c>
      <c r="H419" s="189">
        <v>0.08</v>
      </c>
      <c r="I419" s="190"/>
      <c r="J419" s="191">
        <f>ROUND(I419*H419,2)</f>
        <v>0</v>
      </c>
      <c r="K419" s="187" t="s">
        <v>146</v>
      </c>
      <c r="L419" s="192"/>
      <c r="M419" s="193" t="s">
        <v>3</v>
      </c>
      <c r="N419" s="194" t="s">
        <v>48</v>
      </c>
      <c r="O419" s="54"/>
      <c r="P419" s="153">
        <f>O419*H419</f>
        <v>0</v>
      </c>
      <c r="Q419" s="153">
        <v>1</v>
      </c>
      <c r="R419" s="153">
        <f>Q419*H419</f>
        <v>0.08</v>
      </c>
      <c r="S419" s="153">
        <v>0</v>
      </c>
      <c r="T419" s="154">
        <f>S419*H419</f>
        <v>0</v>
      </c>
      <c r="U419" s="33"/>
      <c r="V419" s="33"/>
      <c r="W419" s="33"/>
      <c r="X419" s="33"/>
      <c r="Y419" s="33"/>
      <c r="Z419" s="33"/>
      <c r="AA419" s="33"/>
      <c r="AB419" s="33"/>
      <c r="AC419" s="33"/>
      <c r="AD419" s="33"/>
      <c r="AE419" s="33"/>
      <c r="AR419" s="155" t="s">
        <v>335</v>
      </c>
      <c r="AT419" s="155" t="s">
        <v>211</v>
      </c>
      <c r="AU419" s="155" t="s">
        <v>87</v>
      </c>
      <c r="AY419" s="18" t="s">
        <v>140</v>
      </c>
      <c r="BE419" s="156">
        <f>IF(N419="základní",J419,0)</f>
        <v>0</v>
      </c>
      <c r="BF419" s="156">
        <f>IF(N419="snížená",J419,0)</f>
        <v>0</v>
      </c>
      <c r="BG419" s="156">
        <f>IF(N419="zákl. přenesená",J419,0)</f>
        <v>0</v>
      </c>
      <c r="BH419" s="156">
        <f>IF(N419="sníž. přenesená",J419,0)</f>
        <v>0</v>
      </c>
      <c r="BI419" s="156">
        <f>IF(N419="nulová",J419,0)</f>
        <v>0</v>
      </c>
      <c r="BJ419" s="18" t="s">
        <v>84</v>
      </c>
      <c r="BK419" s="156">
        <f>ROUND(I419*H419,2)</f>
        <v>0</v>
      </c>
      <c r="BL419" s="18" t="s">
        <v>242</v>
      </c>
      <c r="BM419" s="155" t="s">
        <v>703</v>
      </c>
    </row>
    <row r="420" spans="1:65" s="13" customFormat="1" ht="11.25">
      <c r="B420" s="162"/>
      <c r="D420" s="157" t="s">
        <v>151</v>
      </c>
      <c r="E420" s="163" t="s">
        <v>3</v>
      </c>
      <c r="F420" s="164" t="s">
        <v>704</v>
      </c>
      <c r="H420" s="165">
        <v>0.08</v>
      </c>
      <c r="I420" s="166"/>
      <c r="L420" s="162"/>
      <c r="M420" s="167"/>
      <c r="N420" s="168"/>
      <c r="O420" s="168"/>
      <c r="P420" s="168"/>
      <c r="Q420" s="168"/>
      <c r="R420" s="168"/>
      <c r="S420" s="168"/>
      <c r="T420" s="169"/>
      <c r="AT420" s="163" t="s">
        <v>151</v>
      </c>
      <c r="AU420" s="163" t="s">
        <v>87</v>
      </c>
      <c r="AV420" s="13" t="s">
        <v>87</v>
      </c>
      <c r="AW420" s="13" t="s">
        <v>37</v>
      </c>
      <c r="AX420" s="13" t="s">
        <v>84</v>
      </c>
      <c r="AY420" s="163" t="s">
        <v>140</v>
      </c>
    </row>
    <row r="421" spans="1:65" s="2" customFormat="1" ht="24">
      <c r="A421" s="33"/>
      <c r="B421" s="143"/>
      <c r="C421" s="144" t="s">
        <v>705</v>
      </c>
      <c r="D421" s="144" t="s">
        <v>142</v>
      </c>
      <c r="E421" s="145" t="s">
        <v>706</v>
      </c>
      <c r="F421" s="146" t="s">
        <v>707</v>
      </c>
      <c r="G421" s="147" t="s">
        <v>197</v>
      </c>
      <c r="H421" s="148">
        <v>0.126</v>
      </c>
      <c r="I421" s="149"/>
      <c r="J421" s="150">
        <f>ROUND(I421*H421,2)</f>
        <v>0</v>
      </c>
      <c r="K421" s="146" t="s">
        <v>146</v>
      </c>
      <c r="L421" s="34"/>
      <c r="M421" s="151" t="s">
        <v>3</v>
      </c>
      <c r="N421" s="152" t="s">
        <v>48</v>
      </c>
      <c r="O421" s="54"/>
      <c r="P421" s="153">
        <f>O421*H421</f>
        <v>0</v>
      </c>
      <c r="Q421" s="153">
        <v>0</v>
      </c>
      <c r="R421" s="153">
        <f>Q421*H421</f>
        <v>0</v>
      </c>
      <c r="S421" s="153">
        <v>0</v>
      </c>
      <c r="T421" s="154">
        <f>S421*H421</f>
        <v>0</v>
      </c>
      <c r="U421" s="33"/>
      <c r="V421" s="33"/>
      <c r="W421" s="33"/>
      <c r="X421" s="33"/>
      <c r="Y421" s="33"/>
      <c r="Z421" s="33"/>
      <c r="AA421" s="33"/>
      <c r="AB421" s="33"/>
      <c r="AC421" s="33"/>
      <c r="AD421" s="33"/>
      <c r="AE421" s="33"/>
      <c r="AR421" s="155" t="s">
        <v>242</v>
      </c>
      <c r="AT421" s="155" t="s">
        <v>142</v>
      </c>
      <c r="AU421" s="155" t="s">
        <v>87</v>
      </c>
      <c r="AY421" s="18" t="s">
        <v>140</v>
      </c>
      <c r="BE421" s="156">
        <f>IF(N421="základní",J421,0)</f>
        <v>0</v>
      </c>
      <c r="BF421" s="156">
        <f>IF(N421="snížená",J421,0)</f>
        <v>0</v>
      </c>
      <c r="BG421" s="156">
        <f>IF(N421="zákl. přenesená",J421,0)</f>
        <v>0</v>
      </c>
      <c r="BH421" s="156">
        <f>IF(N421="sníž. přenesená",J421,0)</f>
        <v>0</v>
      </c>
      <c r="BI421" s="156">
        <f>IF(N421="nulová",J421,0)</f>
        <v>0</v>
      </c>
      <c r="BJ421" s="18" t="s">
        <v>84</v>
      </c>
      <c r="BK421" s="156">
        <f>ROUND(I421*H421,2)</f>
        <v>0</v>
      </c>
      <c r="BL421" s="18" t="s">
        <v>242</v>
      </c>
      <c r="BM421" s="155" t="s">
        <v>708</v>
      </c>
    </row>
    <row r="422" spans="1:65" s="2" customFormat="1" ht="78">
      <c r="A422" s="33"/>
      <c r="B422" s="34"/>
      <c r="C422" s="33"/>
      <c r="D422" s="157" t="s">
        <v>149</v>
      </c>
      <c r="E422" s="33"/>
      <c r="F422" s="158" t="s">
        <v>709</v>
      </c>
      <c r="G422" s="33"/>
      <c r="H422" s="33"/>
      <c r="I422" s="159"/>
      <c r="J422" s="33"/>
      <c r="K422" s="33"/>
      <c r="L422" s="34"/>
      <c r="M422" s="160"/>
      <c r="N422" s="161"/>
      <c r="O422" s="54"/>
      <c r="P422" s="54"/>
      <c r="Q422" s="54"/>
      <c r="R422" s="54"/>
      <c r="S422" s="54"/>
      <c r="T422" s="55"/>
      <c r="U422" s="33"/>
      <c r="V422" s="33"/>
      <c r="W422" s="33"/>
      <c r="X422" s="33"/>
      <c r="Y422" s="33"/>
      <c r="Z422" s="33"/>
      <c r="AA422" s="33"/>
      <c r="AB422" s="33"/>
      <c r="AC422" s="33"/>
      <c r="AD422" s="33"/>
      <c r="AE422" s="33"/>
      <c r="AT422" s="18" t="s">
        <v>149</v>
      </c>
      <c r="AU422" s="18" t="s">
        <v>87</v>
      </c>
    </row>
    <row r="423" spans="1:65" s="12" customFormat="1" ht="22.9" customHeight="1">
      <c r="B423" s="130"/>
      <c r="D423" s="131" t="s">
        <v>76</v>
      </c>
      <c r="E423" s="141" t="s">
        <v>710</v>
      </c>
      <c r="F423" s="141" t="s">
        <v>711</v>
      </c>
      <c r="I423" s="133"/>
      <c r="J423" s="142">
        <f>BK423</f>
        <v>0</v>
      </c>
      <c r="L423" s="130"/>
      <c r="M423" s="135"/>
      <c r="N423" s="136"/>
      <c r="O423" s="136"/>
      <c r="P423" s="137">
        <f>SUM(P424:P428)</f>
        <v>0</v>
      </c>
      <c r="Q423" s="136"/>
      <c r="R423" s="137">
        <f>SUM(R424:R428)</f>
        <v>0.24653464000000003</v>
      </c>
      <c r="S423" s="136"/>
      <c r="T423" s="138">
        <f>SUM(T424:T428)</f>
        <v>0</v>
      </c>
      <c r="AR423" s="131" t="s">
        <v>87</v>
      </c>
      <c r="AT423" s="139" t="s">
        <v>76</v>
      </c>
      <c r="AU423" s="139" t="s">
        <v>84</v>
      </c>
      <c r="AY423" s="131" t="s">
        <v>140</v>
      </c>
      <c r="BK423" s="140">
        <f>SUM(BK424:BK428)</f>
        <v>0</v>
      </c>
    </row>
    <row r="424" spans="1:65" s="2" customFormat="1" ht="24">
      <c r="A424" s="33"/>
      <c r="B424" s="143"/>
      <c r="C424" s="144" t="s">
        <v>712</v>
      </c>
      <c r="D424" s="144" t="s">
        <v>142</v>
      </c>
      <c r="E424" s="145" t="s">
        <v>713</v>
      </c>
      <c r="F424" s="146" t="s">
        <v>714</v>
      </c>
      <c r="G424" s="147" t="s">
        <v>145</v>
      </c>
      <c r="H424" s="148">
        <v>560.30600000000004</v>
      </c>
      <c r="I424" s="149"/>
      <c r="J424" s="150">
        <f>ROUND(I424*H424,2)</f>
        <v>0</v>
      </c>
      <c r="K424" s="146" t="s">
        <v>146</v>
      </c>
      <c r="L424" s="34"/>
      <c r="M424" s="151" t="s">
        <v>3</v>
      </c>
      <c r="N424" s="152" t="s">
        <v>48</v>
      </c>
      <c r="O424" s="54"/>
      <c r="P424" s="153">
        <f>O424*H424</f>
        <v>0</v>
      </c>
      <c r="Q424" s="153">
        <v>4.4000000000000002E-4</v>
      </c>
      <c r="R424" s="153">
        <f>Q424*H424</f>
        <v>0.24653464000000003</v>
      </c>
      <c r="S424" s="153">
        <v>0</v>
      </c>
      <c r="T424" s="154">
        <f>S424*H424</f>
        <v>0</v>
      </c>
      <c r="U424" s="33"/>
      <c r="V424" s="33"/>
      <c r="W424" s="33"/>
      <c r="X424" s="33"/>
      <c r="Y424" s="33"/>
      <c r="Z424" s="33"/>
      <c r="AA424" s="33"/>
      <c r="AB424" s="33"/>
      <c r="AC424" s="33"/>
      <c r="AD424" s="33"/>
      <c r="AE424" s="33"/>
      <c r="AR424" s="155" t="s">
        <v>242</v>
      </c>
      <c r="AT424" s="155" t="s">
        <v>142</v>
      </c>
      <c r="AU424" s="155" t="s">
        <v>87</v>
      </c>
      <c r="AY424" s="18" t="s">
        <v>140</v>
      </c>
      <c r="BE424" s="156">
        <f>IF(N424="základní",J424,0)</f>
        <v>0</v>
      </c>
      <c r="BF424" s="156">
        <f>IF(N424="snížená",J424,0)</f>
        <v>0</v>
      </c>
      <c r="BG424" s="156">
        <f>IF(N424="zákl. přenesená",J424,0)</f>
        <v>0</v>
      </c>
      <c r="BH424" s="156">
        <f>IF(N424="sníž. přenesená",J424,0)</f>
        <v>0</v>
      </c>
      <c r="BI424" s="156">
        <f>IF(N424="nulová",J424,0)</f>
        <v>0</v>
      </c>
      <c r="BJ424" s="18" t="s">
        <v>84</v>
      </c>
      <c r="BK424" s="156">
        <f>ROUND(I424*H424,2)</f>
        <v>0</v>
      </c>
      <c r="BL424" s="18" t="s">
        <v>242</v>
      </c>
      <c r="BM424" s="155" t="s">
        <v>715</v>
      </c>
    </row>
    <row r="425" spans="1:65" s="2" customFormat="1" ht="68.25">
      <c r="A425" s="33"/>
      <c r="B425" s="34"/>
      <c r="C425" s="33"/>
      <c r="D425" s="157" t="s">
        <v>149</v>
      </c>
      <c r="E425" s="33"/>
      <c r="F425" s="158" t="s">
        <v>716</v>
      </c>
      <c r="G425" s="33"/>
      <c r="H425" s="33"/>
      <c r="I425" s="159"/>
      <c r="J425" s="33"/>
      <c r="K425" s="33"/>
      <c r="L425" s="34"/>
      <c r="M425" s="160"/>
      <c r="N425" s="161"/>
      <c r="O425" s="54"/>
      <c r="P425" s="54"/>
      <c r="Q425" s="54"/>
      <c r="R425" s="54"/>
      <c r="S425" s="54"/>
      <c r="T425" s="55"/>
      <c r="U425" s="33"/>
      <c r="V425" s="33"/>
      <c r="W425" s="33"/>
      <c r="X425" s="33"/>
      <c r="Y425" s="33"/>
      <c r="Z425" s="33"/>
      <c r="AA425" s="33"/>
      <c r="AB425" s="33"/>
      <c r="AC425" s="33"/>
      <c r="AD425" s="33"/>
      <c r="AE425" s="33"/>
      <c r="AT425" s="18" t="s">
        <v>149</v>
      </c>
      <c r="AU425" s="18" t="s">
        <v>87</v>
      </c>
    </row>
    <row r="426" spans="1:65" s="13" customFormat="1" ht="11.25">
      <c r="B426" s="162"/>
      <c r="D426" s="157" t="s">
        <v>151</v>
      </c>
      <c r="E426" s="163" t="s">
        <v>3</v>
      </c>
      <c r="F426" s="164" t="s">
        <v>717</v>
      </c>
      <c r="H426" s="165">
        <v>124.51600000000001</v>
      </c>
      <c r="I426" s="166"/>
      <c r="L426" s="162"/>
      <c r="M426" s="167"/>
      <c r="N426" s="168"/>
      <c r="O426" s="168"/>
      <c r="P426" s="168"/>
      <c r="Q426" s="168"/>
      <c r="R426" s="168"/>
      <c r="S426" s="168"/>
      <c r="T426" s="169"/>
      <c r="AT426" s="163" t="s">
        <v>151</v>
      </c>
      <c r="AU426" s="163" t="s">
        <v>87</v>
      </c>
      <c r="AV426" s="13" t="s">
        <v>87</v>
      </c>
      <c r="AW426" s="13" t="s">
        <v>37</v>
      </c>
      <c r="AX426" s="13" t="s">
        <v>77</v>
      </c>
      <c r="AY426" s="163" t="s">
        <v>140</v>
      </c>
    </row>
    <row r="427" spans="1:65" s="13" customFormat="1" ht="11.25">
      <c r="B427" s="162"/>
      <c r="D427" s="157" t="s">
        <v>151</v>
      </c>
      <c r="E427" s="163" t="s">
        <v>3</v>
      </c>
      <c r="F427" s="164" t="s">
        <v>718</v>
      </c>
      <c r="H427" s="165">
        <v>435.79</v>
      </c>
      <c r="I427" s="166"/>
      <c r="L427" s="162"/>
      <c r="M427" s="167"/>
      <c r="N427" s="168"/>
      <c r="O427" s="168"/>
      <c r="P427" s="168"/>
      <c r="Q427" s="168"/>
      <c r="R427" s="168"/>
      <c r="S427" s="168"/>
      <c r="T427" s="169"/>
      <c r="AT427" s="163" t="s">
        <v>151</v>
      </c>
      <c r="AU427" s="163" t="s">
        <v>87</v>
      </c>
      <c r="AV427" s="13" t="s">
        <v>87</v>
      </c>
      <c r="AW427" s="13" t="s">
        <v>37</v>
      </c>
      <c r="AX427" s="13" t="s">
        <v>77</v>
      </c>
      <c r="AY427" s="163" t="s">
        <v>140</v>
      </c>
    </row>
    <row r="428" spans="1:65" s="14" customFormat="1" ht="11.25">
      <c r="B428" s="170"/>
      <c r="D428" s="157" t="s">
        <v>151</v>
      </c>
      <c r="E428" s="171" t="s">
        <v>3</v>
      </c>
      <c r="F428" s="172" t="s">
        <v>167</v>
      </c>
      <c r="H428" s="173">
        <v>560.30600000000004</v>
      </c>
      <c r="I428" s="174"/>
      <c r="L428" s="170"/>
      <c r="M428" s="195"/>
      <c r="N428" s="196"/>
      <c r="O428" s="196"/>
      <c r="P428" s="196"/>
      <c r="Q428" s="196"/>
      <c r="R428" s="196"/>
      <c r="S428" s="196"/>
      <c r="T428" s="197"/>
      <c r="AT428" s="171" t="s">
        <v>151</v>
      </c>
      <c r="AU428" s="171" t="s">
        <v>87</v>
      </c>
      <c r="AV428" s="14" t="s">
        <v>147</v>
      </c>
      <c r="AW428" s="14" t="s">
        <v>37</v>
      </c>
      <c r="AX428" s="14" t="s">
        <v>84</v>
      </c>
      <c r="AY428" s="171" t="s">
        <v>140</v>
      </c>
    </row>
    <row r="429" spans="1:65" s="2" customFormat="1" ht="6.95" customHeight="1">
      <c r="A429" s="33"/>
      <c r="B429" s="43"/>
      <c r="C429" s="44"/>
      <c r="D429" s="44"/>
      <c r="E429" s="44"/>
      <c r="F429" s="44"/>
      <c r="G429" s="44"/>
      <c r="H429" s="44"/>
      <c r="I429" s="44"/>
      <c r="J429" s="44"/>
      <c r="K429" s="44"/>
      <c r="L429" s="34"/>
      <c r="M429" s="33"/>
      <c r="O429" s="33"/>
      <c r="P429" s="33"/>
      <c r="Q429" s="33"/>
      <c r="R429" s="33"/>
      <c r="S429" s="33"/>
      <c r="T429" s="33"/>
      <c r="U429" s="33"/>
      <c r="V429" s="33"/>
      <c r="W429" s="33"/>
      <c r="X429" s="33"/>
      <c r="Y429" s="33"/>
      <c r="Z429" s="33"/>
      <c r="AA429" s="33"/>
      <c r="AB429" s="33"/>
      <c r="AC429" s="33"/>
      <c r="AD429" s="33"/>
      <c r="AE429" s="33"/>
    </row>
  </sheetData>
  <autoFilter ref="C94:K428"/>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28" t="s">
        <v>6</v>
      </c>
      <c r="M2" s="313"/>
      <c r="N2" s="313"/>
      <c r="O2" s="313"/>
      <c r="P2" s="313"/>
      <c r="Q2" s="313"/>
      <c r="R2" s="313"/>
      <c r="S2" s="313"/>
      <c r="T2" s="313"/>
      <c r="U2" s="313"/>
      <c r="V2" s="313"/>
      <c r="AT2" s="18" t="s">
        <v>95</v>
      </c>
    </row>
    <row r="3" spans="1:46" s="1" customFormat="1" ht="6.95" customHeight="1">
      <c r="B3" s="19"/>
      <c r="C3" s="20"/>
      <c r="D3" s="20"/>
      <c r="E3" s="20"/>
      <c r="F3" s="20"/>
      <c r="G3" s="20"/>
      <c r="H3" s="20"/>
      <c r="I3" s="20"/>
      <c r="J3" s="20"/>
      <c r="K3" s="20"/>
      <c r="L3" s="21"/>
      <c r="AT3" s="18" t="s">
        <v>87</v>
      </c>
    </row>
    <row r="4" spans="1:46" s="1" customFormat="1" ht="24.95" customHeight="1">
      <c r="B4" s="21"/>
      <c r="D4" s="22" t="s">
        <v>106</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9" t="str">
        <f>'Rekapitulace stavby'!K6</f>
        <v>Hodonín – přemostění silnice I/55 – lávka pro cyklisty a chodce</v>
      </c>
      <c r="F7" s="330"/>
      <c r="G7" s="330"/>
      <c r="H7" s="330"/>
      <c r="L7" s="21"/>
    </row>
    <row r="8" spans="1:46" s="1" customFormat="1" ht="12" customHeight="1">
      <c r="B8" s="21"/>
      <c r="D8" s="28" t="s">
        <v>107</v>
      </c>
      <c r="L8" s="21"/>
    </row>
    <row r="9" spans="1:46" s="2" customFormat="1" ht="16.5" customHeight="1">
      <c r="A9" s="33"/>
      <c r="B9" s="34"/>
      <c r="C9" s="33"/>
      <c r="D9" s="33"/>
      <c r="E9" s="329" t="s">
        <v>108</v>
      </c>
      <c r="F9" s="331"/>
      <c r="G9" s="331"/>
      <c r="H9" s="331"/>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109</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287" t="s">
        <v>719</v>
      </c>
      <c r="F11" s="331"/>
      <c r="G11" s="331"/>
      <c r="H11" s="331"/>
      <c r="I11" s="33"/>
      <c r="J11" s="33"/>
      <c r="K11" s="33"/>
      <c r="L11" s="95"/>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86</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26. 1. 2021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
        <v>27</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
        <v>28</v>
      </c>
      <c r="F17" s="33"/>
      <c r="G17" s="33"/>
      <c r="H17" s="33"/>
      <c r="I17" s="28" t="s">
        <v>29</v>
      </c>
      <c r="J17" s="26" t="s">
        <v>30</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31</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32" t="str">
        <f>'Rekapitulace stavby'!E14</f>
        <v>Vyplň údaj</v>
      </c>
      <c r="F20" s="312"/>
      <c r="G20" s="312"/>
      <c r="H20" s="312"/>
      <c r="I20" s="28" t="s">
        <v>29</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33</v>
      </c>
      <c r="E22" s="33"/>
      <c r="F22" s="33"/>
      <c r="G22" s="33"/>
      <c r="H22" s="33"/>
      <c r="I22" s="28" t="s">
        <v>26</v>
      </c>
      <c r="J22" s="26" t="s">
        <v>34</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
        <v>35</v>
      </c>
      <c r="F23" s="33"/>
      <c r="G23" s="33"/>
      <c r="H23" s="33"/>
      <c r="I23" s="28" t="s">
        <v>29</v>
      </c>
      <c r="J23" s="26" t="s">
        <v>36</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38</v>
      </c>
      <c r="E25" s="33"/>
      <c r="F25" s="33"/>
      <c r="G25" s="33"/>
      <c r="H25" s="33"/>
      <c r="I25" s="28" t="s">
        <v>26</v>
      </c>
      <c r="J25" s="26" t="s">
        <v>39</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
        <v>40</v>
      </c>
      <c r="F26" s="33"/>
      <c r="G26" s="33"/>
      <c r="H26" s="33"/>
      <c r="I26" s="28" t="s">
        <v>29</v>
      </c>
      <c r="J26" s="26" t="s">
        <v>3</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41</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7" t="s">
        <v>3</v>
      </c>
      <c r="F29" s="317"/>
      <c r="G29" s="317"/>
      <c r="H29" s="317"/>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43</v>
      </c>
      <c r="E32" s="33"/>
      <c r="F32" s="33"/>
      <c r="G32" s="33"/>
      <c r="H32" s="33"/>
      <c r="I32" s="33"/>
      <c r="J32" s="67">
        <f>ROUND(J90,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45</v>
      </c>
      <c r="G34" s="33"/>
      <c r="H34" s="33"/>
      <c r="I34" s="37" t="s">
        <v>44</v>
      </c>
      <c r="J34" s="37" t="s">
        <v>46</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47</v>
      </c>
      <c r="E35" s="28" t="s">
        <v>48</v>
      </c>
      <c r="F35" s="101">
        <f>ROUND((SUM(BE90:BE212)),  2)</f>
        <v>0</v>
      </c>
      <c r="G35" s="33"/>
      <c r="H35" s="33"/>
      <c r="I35" s="102">
        <v>0.21</v>
      </c>
      <c r="J35" s="101">
        <f>ROUND(((SUM(BE90:BE212))*I35),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49</v>
      </c>
      <c r="F36" s="101">
        <f>ROUND((SUM(BF90:BF212)),  2)</f>
        <v>0</v>
      </c>
      <c r="G36" s="33"/>
      <c r="H36" s="33"/>
      <c r="I36" s="102">
        <v>0.15</v>
      </c>
      <c r="J36" s="101">
        <f>ROUND(((SUM(BF90:BF212))*I36),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50</v>
      </c>
      <c r="F37" s="101">
        <f>ROUND((SUM(BG90:BG212)),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51</v>
      </c>
      <c r="F38" s="101">
        <f>ROUND((SUM(BH90:BH212)),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52</v>
      </c>
      <c r="F39" s="101">
        <f>ROUND((SUM(BI90:BI212)),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53</v>
      </c>
      <c r="E41" s="56"/>
      <c r="F41" s="56"/>
      <c r="G41" s="105" t="s">
        <v>54</v>
      </c>
      <c r="H41" s="106" t="s">
        <v>55</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111</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9" t="str">
        <f>E7</f>
        <v>Hodonín – přemostění silnice I/55 – lávka pro cyklisty a chodce</v>
      </c>
      <c r="F50" s="330"/>
      <c r="G50" s="330"/>
      <c r="H50" s="330"/>
      <c r="I50" s="33"/>
      <c r="J50" s="33"/>
      <c r="K50" s="33"/>
      <c r="L50" s="95"/>
      <c r="S50" s="33"/>
      <c r="T50" s="33"/>
      <c r="U50" s="33"/>
      <c r="V50" s="33"/>
      <c r="W50" s="33"/>
      <c r="X50" s="33"/>
      <c r="Y50" s="33"/>
      <c r="Z50" s="33"/>
      <c r="AA50" s="33"/>
      <c r="AB50" s="33"/>
      <c r="AC50" s="33"/>
      <c r="AD50" s="33"/>
      <c r="AE50" s="33"/>
    </row>
    <row r="51" spans="1:47" s="1" customFormat="1" ht="12" customHeight="1">
      <c r="B51" s="21"/>
      <c r="C51" s="28" t="s">
        <v>107</v>
      </c>
      <c r="L51" s="21"/>
    </row>
    <row r="52" spans="1:47" s="2" customFormat="1" ht="16.5" customHeight="1">
      <c r="A52" s="33"/>
      <c r="B52" s="34"/>
      <c r="C52" s="33"/>
      <c r="D52" s="33"/>
      <c r="E52" s="329" t="s">
        <v>108</v>
      </c>
      <c r="F52" s="331"/>
      <c r="G52" s="331"/>
      <c r="H52" s="331"/>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109</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287" t="str">
        <f>E11</f>
        <v>201.2 - Komunikace</v>
      </c>
      <c r="F54" s="331"/>
      <c r="G54" s="331"/>
      <c r="H54" s="331"/>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Hodonín</v>
      </c>
      <c r="G56" s="33"/>
      <c r="H56" s="33"/>
      <c r="I56" s="28" t="s">
        <v>23</v>
      </c>
      <c r="J56" s="51" t="str">
        <f>IF(J14="","",J14)</f>
        <v>26. 1. 2021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Město Hodonín</v>
      </c>
      <c r="G58" s="33"/>
      <c r="H58" s="33"/>
      <c r="I58" s="28" t="s">
        <v>33</v>
      </c>
      <c r="J58" s="31" t="str">
        <f>E23</f>
        <v>Rušar mosty s.r.o.</v>
      </c>
      <c r="K58" s="33"/>
      <c r="L58" s="95"/>
      <c r="S58" s="33"/>
      <c r="T58" s="33"/>
      <c r="U58" s="33"/>
      <c r="V58" s="33"/>
      <c r="W58" s="33"/>
      <c r="X58" s="33"/>
      <c r="Y58" s="33"/>
      <c r="Z58" s="33"/>
      <c r="AA58" s="33"/>
      <c r="AB58" s="33"/>
      <c r="AC58" s="33"/>
      <c r="AD58" s="33"/>
      <c r="AE58" s="33"/>
    </row>
    <row r="59" spans="1:47" s="2" customFormat="1" ht="15.2" customHeight="1">
      <c r="A59" s="33"/>
      <c r="B59" s="34"/>
      <c r="C59" s="28" t="s">
        <v>31</v>
      </c>
      <c r="D59" s="33"/>
      <c r="E59" s="33"/>
      <c r="F59" s="26" t="str">
        <f>IF(E20="","",E20)</f>
        <v>Vyplň údaj</v>
      </c>
      <c r="G59" s="33"/>
      <c r="H59" s="33"/>
      <c r="I59" s="28" t="s">
        <v>38</v>
      </c>
      <c r="J59" s="31" t="str">
        <f>E26</f>
        <v>Ing. Čestmír Rez</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112</v>
      </c>
      <c r="D61" s="103"/>
      <c r="E61" s="103"/>
      <c r="F61" s="103"/>
      <c r="G61" s="103"/>
      <c r="H61" s="103"/>
      <c r="I61" s="103"/>
      <c r="J61" s="110" t="s">
        <v>113</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75</v>
      </c>
      <c r="D63" s="33"/>
      <c r="E63" s="33"/>
      <c r="F63" s="33"/>
      <c r="G63" s="33"/>
      <c r="H63" s="33"/>
      <c r="I63" s="33"/>
      <c r="J63" s="67">
        <f>J90</f>
        <v>0</v>
      </c>
      <c r="K63" s="33"/>
      <c r="L63" s="95"/>
      <c r="S63" s="33"/>
      <c r="T63" s="33"/>
      <c r="U63" s="33"/>
      <c r="V63" s="33"/>
      <c r="W63" s="33"/>
      <c r="X63" s="33"/>
      <c r="Y63" s="33"/>
      <c r="Z63" s="33"/>
      <c r="AA63" s="33"/>
      <c r="AB63" s="33"/>
      <c r="AC63" s="33"/>
      <c r="AD63" s="33"/>
      <c r="AE63" s="33"/>
      <c r="AU63" s="18" t="s">
        <v>114</v>
      </c>
    </row>
    <row r="64" spans="1:47" s="9" customFormat="1" ht="24.95" customHeight="1">
      <c r="B64" s="112"/>
      <c r="D64" s="113" t="s">
        <v>115</v>
      </c>
      <c r="E64" s="114"/>
      <c r="F64" s="114"/>
      <c r="G64" s="114"/>
      <c r="H64" s="114"/>
      <c r="I64" s="114"/>
      <c r="J64" s="115">
        <f>J91</f>
        <v>0</v>
      </c>
      <c r="L64" s="112"/>
    </row>
    <row r="65" spans="1:31" s="10" customFormat="1" ht="19.899999999999999" customHeight="1">
      <c r="B65" s="116"/>
      <c r="D65" s="117" t="s">
        <v>116</v>
      </c>
      <c r="E65" s="118"/>
      <c r="F65" s="118"/>
      <c r="G65" s="118"/>
      <c r="H65" s="118"/>
      <c r="I65" s="118"/>
      <c r="J65" s="119">
        <f>J92</f>
        <v>0</v>
      </c>
      <c r="L65" s="116"/>
    </row>
    <row r="66" spans="1:31" s="10" customFormat="1" ht="19.899999999999999" customHeight="1">
      <c r="B66" s="116"/>
      <c r="D66" s="117" t="s">
        <v>720</v>
      </c>
      <c r="E66" s="118"/>
      <c r="F66" s="118"/>
      <c r="G66" s="118"/>
      <c r="H66" s="118"/>
      <c r="I66" s="118"/>
      <c r="J66" s="119">
        <f>J159</f>
        <v>0</v>
      </c>
      <c r="L66" s="116"/>
    </row>
    <row r="67" spans="1:31" s="10" customFormat="1" ht="19.899999999999999" customHeight="1">
      <c r="B67" s="116"/>
      <c r="D67" s="117" t="s">
        <v>120</v>
      </c>
      <c r="E67" s="118"/>
      <c r="F67" s="118"/>
      <c r="G67" s="118"/>
      <c r="H67" s="118"/>
      <c r="I67" s="118"/>
      <c r="J67" s="119">
        <f>J179</f>
        <v>0</v>
      </c>
      <c r="L67" s="116"/>
    </row>
    <row r="68" spans="1:31" s="10" customFormat="1" ht="19.899999999999999" customHeight="1">
      <c r="B68" s="116"/>
      <c r="D68" s="117" t="s">
        <v>121</v>
      </c>
      <c r="E68" s="118"/>
      <c r="F68" s="118"/>
      <c r="G68" s="118"/>
      <c r="H68" s="118"/>
      <c r="I68" s="118"/>
      <c r="J68" s="119">
        <f>J210</f>
        <v>0</v>
      </c>
      <c r="L68" s="116"/>
    </row>
    <row r="69" spans="1:31" s="2" customFormat="1" ht="21.75" customHeight="1">
      <c r="A69" s="33"/>
      <c r="B69" s="34"/>
      <c r="C69" s="33"/>
      <c r="D69" s="33"/>
      <c r="E69" s="33"/>
      <c r="F69" s="33"/>
      <c r="G69" s="33"/>
      <c r="H69" s="33"/>
      <c r="I69" s="33"/>
      <c r="J69" s="33"/>
      <c r="K69" s="33"/>
      <c r="L69" s="95"/>
      <c r="S69" s="33"/>
      <c r="T69" s="33"/>
      <c r="U69" s="33"/>
      <c r="V69" s="33"/>
      <c r="W69" s="33"/>
      <c r="X69" s="33"/>
      <c r="Y69" s="33"/>
      <c r="Z69" s="33"/>
      <c r="AA69" s="33"/>
      <c r="AB69" s="33"/>
      <c r="AC69" s="33"/>
      <c r="AD69" s="33"/>
      <c r="AE69" s="33"/>
    </row>
    <row r="70" spans="1:31" s="2" customFormat="1" ht="6.95" customHeight="1">
      <c r="A70" s="33"/>
      <c r="B70" s="43"/>
      <c r="C70" s="44"/>
      <c r="D70" s="44"/>
      <c r="E70" s="44"/>
      <c r="F70" s="44"/>
      <c r="G70" s="44"/>
      <c r="H70" s="44"/>
      <c r="I70" s="44"/>
      <c r="J70" s="44"/>
      <c r="K70" s="44"/>
      <c r="L70" s="95"/>
      <c r="S70" s="33"/>
      <c r="T70" s="33"/>
      <c r="U70" s="33"/>
      <c r="V70" s="33"/>
      <c r="W70" s="33"/>
      <c r="X70" s="33"/>
      <c r="Y70" s="33"/>
      <c r="Z70" s="33"/>
      <c r="AA70" s="33"/>
      <c r="AB70" s="33"/>
      <c r="AC70" s="33"/>
      <c r="AD70" s="33"/>
      <c r="AE70" s="33"/>
    </row>
    <row r="74" spans="1:31" s="2" customFormat="1" ht="6.95" customHeight="1">
      <c r="A74" s="33"/>
      <c r="B74" s="45"/>
      <c r="C74" s="46"/>
      <c r="D74" s="46"/>
      <c r="E74" s="46"/>
      <c r="F74" s="46"/>
      <c r="G74" s="46"/>
      <c r="H74" s="46"/>
      <c r="I74" s="46"/>
      <c r="J74" s="46"/>
      <c r="K74" s="46"/>
      <c r="L74" s="95"/>
      <c r="S74" s="33"/>
      <c r="T74" s="33"/>
      <c r="U74" s="33"/>
      <c r="V74" s="33"/>
      <c r="W74" s="33"/>
      <c r="X74" s="33"/>
      <c r="Y74" s="33"/>
      <c r="Z74" s="33"/>
      <c r="AA74" s="33"/>
      <c r="AB74" s="33"/>
      <c r="AC74" s="33"/>
      <c r="AD74" s="33"/>
      <c r="AE74" s="33"/>
    </row>
    <row r="75" spans="1:31" s="2" customFormat="1" ht="24.95" customHeight="1">
      <c r="A75" s="33"/>
      <c r="B75" s="34"/>
      <c r="C75" s="22" t="s">
        <v>125</v>
      </c>
      <c r="D75" s="33"/>
      <c r="E75" s="33"/>
      <c r="F75" s="33"/>
      <c r="G75" s="33"/>
      <c r="H75" s="33"/>
      <c r="I75" s="33"/>
      <c r="J75" s="33"/>
      <c r="K75" s="33"/>
      <c r="L75" s="95"/>
      <c r="S75" s="33"/>
      <c r="T75" s="33"/>
      <c r="U75" s="33"/>
      <c r="V75" s="33"/>
      <c r="W75" s="33"/>
      <c r="X75" s="33"/>
      <c r="Y75" s="33"/>
      <c r="Z75" s="33"/>
      <c r="AA75" s="33"/>
      <c r="AB75" s="33"/>
      <c r="AC75" s="33"/>
      <c r="AD75" s="33"/>
      <c r="AE75" s="33"/>
    </row>
    <row r="76" spans="1:31" s="2" customFormat="1" ht="6.95" customHeight="1">
      <c r="A76" s="33"/>
      <c r="B76" s="34"/>
      <c r="C76" s="33"/>
      <c r="D76" s="33"/>
      <c r="E76" s="33"/>
      <c r="F76" s="33"/>
      <c r="G76" s="33"/>
      <c r="H76" s="33"/>
      <c r="I76" s="33"/>
      <c r="J76" s="33"/>
      <c r="K76" s="33"/>
      <c r="L76" s="95"/>
      <c r="S76" s="33"/>
      <c r="T76" s="33"/>
      <c r="U76" s="33"/>
      <c r="V76" s="33"/>
      <c r="W76" s="33"/>
      <c r="X76" s="33"/>
      <c r="Y76" s="33"/>
      <c r="Z76" s="33"/>
      <c r="AA76" s="33"/>
      <c r="AB76" s="33"/>
      <c r="AC76" s="33"/>
      <c r="AD76" s="33"/>
      <c r="AE76" s="33"/>
    </row>
    <row r="77" spans="1:31" s="2" customFormat="1" ht="12" customHeight="1">
      <c r="A77" s="33"/>
      <c r="B77" s="34"/>
      <c r="C77" s="28" t="s">
        <v>17</v>
      </c>
      <c r="D77" s="33"/>
      <c r="E77" s="33"/>
      <c r="F77" s="33"/>
      <c r="G77" s="33"/>
      <c r="H77" s="33"/>
      <c r="I77" s="33"/>
      <c r="J77" s="33"/>
      <c r="K77" s="33"/>
      <c r="L77" s="95"/>
      <c r="S77" s="33"/>
      <c r="T77" s="33"/>
      <c r="U77" s="33"/>
      <c r="V77" s="33"/>
      <c r="W77" s="33"/>
      <c r="X77" s="33"/>
      <c r="Y77" s="33"/>
      <c r="Z77" s="33"/>
      <c r="AA77" s="33"/>
      <c r="AB77" s="33"/>
      <c r="AC77" s="33"/>
      <c r="AD77" s="33"/>
      <c r="AE77" s="33"/>
    </row>
    <row r="78" spans="1:31" s="2" customFormat="1" ht="16.5" customHeight="1">
      <c r="A78" s="33"/>
      <c r="B78" s="34"/>
      <c r="C78" s="33"/>
      <c r="D78" s="33"/>
      <c r="E78" s="329" t="str">
        <f>E7</f>
        <v>Hodonín – přemostění silnice I/55 – lávka pro cyklisty a chodce</v>
      </c>
      <c r="F78" s="330"/>
      <c r="G78" s="330"/>
      <c r="H78" s="330"/>
      <c r="I78" s="33"/>
      <c r="J78" s="33"/>
      <c r="K78" s="33"/>
      <c r="L78" s="95"/>
      <c r="S78" s="33"/>
      <c r="T78" s="33"/>
      <c r="U78" s="33"/>
      <c r="V78" s="33"/>
      <c r="W78" s="33"/>
      <c r="X78" s="33"/>
      <c r="Y78" s="33"/>
      <c r="Z78" s="33"/>
      <c r="AA78" s="33"/>
      <c r="AB78" s="33"/>
      <c r="AC78" s="33"/>
      <c r="AD78" s="33"/>
      <c r="AE78" s="33"/>
    </row>
    <row r="79" spans="1:31" s="1" customFormat="1" ht="12" customHeight="1">
      <c r="B79" s="21"/>
      <c r="C79" s="28" t="s">
        <v>107</v>
      </c>
      <c r="L79" s="21"/>
    </row>
    <row r="80" spans="1:31" s="2" customFormat="1" ht="16.5" customHeight="1">
      <c r="A80" s="33"/>
      <c r="B80" s="34"/>
      <c r="C80" s="33"/>
      <c r="D80" s="33"/>
      <c r="E80" s="329" t="s">
        <v>108</v>
      </c>
      <c r="F80" s="331"/>
      <c r="G80" s="331"/>
      <c r="H80" s="331"/>
      <c r="I80" s="33"/>
      <c r="J80" s="33"/>
      <c r="K80" s="33"/>
      <c r="L80" s="95"/>
      <c r="S80" s="33"/>
      <c r="T80" s="33"/>
      <c r="U80" s="33"/>
      <c r="V80" s="33"/>
      <c r="W80" s="33"/>
      <c r="X80" s="33"/>
      <c r="Y80" s="33"/>
      <c r="Z80" s="33"/>
      <c r="AA80" s="33"/>
      <c r="AB80" s="33"/>
      <c r="AC80" s="33"/>
      <c r="AD80" s="33"/>
      <c r="AE80" s="33"/>
    </row>
    <row r="81" spans="1:65" s="2" customFormat="1" ht="12" customHeight="1">
      <c r="A81" s="33"/>
      <c r="B81" s="34"/>
      <c r="C81" s="28" t="s">
        <v>109</v>
      </c>
      <c r="D81" s="33"/>
      <c r="E81" s="33"/>
      <c r="F81" s="33"/>
      <c r="G81" s="33"/>
      <c r="H81" s="33"/>
      <c r="I81" s="33"/>
      <c r="J81" s="33"/>
      <c r="K81" s="33"/>
      <c r="L81" s="95"/>
      <c r="S81" s="33"/>
      <c r="T81" s="33"/>
      <c r="U81" s="33"/>
      <c r="V81" s="33"/>
      <c r="W81" s="33"/>
      <c r="X81" s="33"/>
      <c r="Y81" s="33"/>
      <c r="Z81" s="33"/>
      <c r="AA81" s="33"/>
      <c r="AB81" s="33"/>
      <c r="AC81" s="33"/>
      <c r="AD81" s="33"/>
      <c r="AE81" s="33"/>
    </row>
    <row r="82" spans="1:65" s="2" customFormat="1" ht="16.5" customHeight="1">
      <c r="A82" s="33"/>
      <c r="B82" s="34"/>
      <c r="C82" s="33"/>
      <c r="D82" s="33"/>
      <c r="E82" s="287" t="str">
        <f>E11</f>
        <v>201.2 - Komunikace</v>
      </c>
      <c r="F82" s="331"/>
      <c r="G82" s="331"/>
      <c r="H82" s="331"/>
      <c r="I82" s="33"/>
      <c r="J82" s="33"/>
      <c r="K82" s="33"/>
      <c r="L82" s="95"/>
      <c r="S82" s="33"/>
      <c r="T82" s="33"/>
      <c r="U82" s="33"/>
      <c r="V82" s="33"/>
      <c r="W82" s="33"/>
      <c r="X82" s="33"/>
      <c r="Y82" s="33"/>
      <c r="Z82" s="33"/>
      <c r="AA82" s="33"/>
      <c r="AB82" s="33"/>
      <c r="AC82" s="33"/>
      <c r="AD82" s="33"/>
      <c r="AE82" s="33"/>
    </row>
    <row r="83" spans="1:65" s="2" customFormat="1" ht="6.95" customHeight="1">
      <c r="A83" s="33"/>
      <c r="B83" s="34"/>
      <c r="C83" s="33"/>
      <c r="D83" s="33"/>
      <c r="E83" s="33"/>
      <c r="F83" s="33"/>
      <c r="G83" s="33"/>
      <c r="H83" s="33"/>
      <c r="I83" s="33"/>
      <c r="J83" s="33"/>
      <c r="K83" s="33"/>
      <c r="L83" s="95"/>
      <c r="S83" s="33"/>
      <c r="T83" s="33"/>
      <c r="U83" s="33"/>
      <c r="V83" s="33"/>
      <c r="W83" s="33"/>
      <c r="X83" s="33"/>
      <c r="Y83" s="33"/>
      <c r="Z83" s="33"/>
      <c r="AA83" s="33"/>
      <c r="AB83" s="33"/>
      <c r="AC83" s="33"/>
      <c r="AD83" s="33"/>
      <c r="AE83" s="33"/>
    </row>
    <row r="84" spans="1:65" s="2" customFormat="1" ht="12" customHeight="1">
      <c r="A84" s="33"/>
      <c r="B84" s="34"/>
      <c r="C84" s="28" t="s">
        <v>21</v>
      </c>
      <c r="D84" s="33"/>
      <c r="E84" s="33"/>
      <c r="F84" s="26" t="str">
        <f>F14</f>
        <v>Hodonín</v>
      </c>
      <c r="G84" s="33"/>
      <c r="H84" s="33"/>
      <c r="I84" s="28" t="s">
        <v>23</v>
      </c>
      <c r="J84" s="51" t="str">
        <f>IF(J14="","",J14)</f>
        <v>26. 1. 2021</v>
      </c>
      <c r="K84" s="33"/>
      <c r="L84" s="95"/>
      <c r="S84" s="33"/>
      <c r="T84" s="33"/>
      <c r="U84" s="33"/>
      <c r="V84" s="33"/>
      <c r="W84" s="33"/>
      <c r="X84" s="33"/>
      <c r="Y84" s="33"/>
      <c r="Z84" s="33"/>
      <c r="AA84" s="33"/>
      <c r="AB84" s="33"/>
      <c r="AC84" s="33"/>
      <c r="AD84" s="33"/>
      <c r="AE84" s="33"/>
    </row>
    <row r="85" spans="1:65" s="2" customFormat="1" ht="6.95" customHeight="1">
      <c r="A85" s="33"/>
      <c r="B85" s="34"/>
      <c r="C85" s="33"/>
      <c r="D85" s="33"/>
      <c r="E85" s="33"/>
      <c r="F85" s="33"/>
      <c r="G85" s="33"/>
      <c r="H85" s="33"/>
      <c r="I85" s="33"/>
      <c r="J85" s="33"/>
      <c r="K85" s="33"/>
      <c r="L85" s="95"/>
      <c r="S85" s="33"/>
      <c r="T85" s="33"/>
      <c r="U85" s="33"/>
      <c r="V85" s="33"/>
      <c r="W85" s="33"/>
      <c r="X85" s="33"/>
      <c r="Y85" s="33"/>
      <c r="Z85" s="33"/>
      <c r="AA85" s="33"/>
      <c r="AB85" s="33"/>
      <c r="AC85" s="33"/>
      <c r="AD85" s="33"/>
      <c r="AE85" s="33"/>
    </row>
    <row r="86" spans="1:65" s="2" customFormat="1" ht="15.2" customHeight="1">
      <c r="A86" s="33"/>
      <c r="B86" s="34"/>
      <c r="C86" s="28" t="s">
        <v>25</v>
      </c>
      <c r="D86" s="33"/>
      <c r="E86" s="33"/>
      <c r="F86" s="26" t="str">
        <f>E17</f>
        <v>Město Hodonín</v>
      </c>
      <c r="G86" s="33"/>
      <c r="H86" s="33"/>
      <c r="I86" s="28" t="s">
        <v>33</v>
      </c>
      <c r="J86" s="31" t="str">
        <f>E23</f>
        <v>Rušar mosty s.r.o.</v>
      </c>
      <c r="K86" s="33"/>
      <c r="L86" s="95"/>
      <c r="S86" s="33"/>
      <c r="T86" s="33"/>
      <c r="U86" s="33"/>
      <c r="V86" s="33"/>
      <c r="W86" s="33"/>
      <c r="X86" s="33"/>
      <c r="Y86" s="33"/>
      <c r="Z86" s="33"/>
      <c r="AA86" s="33"/>
      <c r="AB86" s="33"/>
      <c r="AC86" s="33"/>
      <c r="AD86" s="33"/>
      <c r="AE86" s="33"/>
    </row>
    <row r="87" spans="1:65" s="2" customFormat="1" ht="15.2" customHeight="1">
      <c r="A87" s="33"/>
      <c r="B87" s="34"/>
      <c r="C87" s="28" t="s">
        <v>31</v>
      </c>
      <c r="D87" s="33"/>
      <c r="E87" s="33"/>
      <c r="F87" s="26" t="str">
        <f>IF(E20="","",E20)</f>
        <v>Vyplň údaj</v>
      </c>
      <c r="G87" s="33"/>
      <c r="H87" s="33"/>
      <c r="I87" s="28" t="s">
        <v>38</v>
      </c>
      <c r="J87" s="31" t="str">
        <f>E26</f>
        <v>Ing. Čestmír Rez</v>
      </c>
      <c r="K87" s="33"/>
      <c r="L87" s="95"/>
      <c r="S87" s="33"/>
      <c r="T87" s="33"/>
      <c r="U87" s="33"/>
      <c r="V87" s="33"/>
      <c r="W87" s="33"/>
      <c r="X87" s="33"/>
      <c r="Y87" s="33"/>
      <c r="Z87" s="33"/>
      <c r="AA87" s="33"/>
      <c r="AB87" s="33"/>
      <c r="AC87" s="33"/>
      <c r="AD87" s="33"/>
      <c r="AE87" s="33"/>
    </row>
    <row r="88" spans="1:65" s="2" customFormat="1" ht="10.35" customHeight="1">
      <c r="A88" s="33"/>
      <c r="B88" s="34"/>
      <c r="C88" s="33"/>
      <c r="D88" s="33"/>
      <c r="E88" s="33"/>
      <c r="F88" s="33"/>
      <c r="G88" s="33"/>
      <c r="H88" s="33"/>
      <c r="I88" s="33"/>
      <c r="J88" s="33"/>
      <c r="K88" s="33"/>
      <c r="L88" s="95"/>
      <c r="S88" s="33"/>
      <c r="T88" s="33"/>
      <c r="U88" s="33"/>
      <c r="V88" s="33"/>
      <c r="W88" s="33"/>
      <c r="X88" s="33"/>
      <c r="Y88" s="33"/>
      <c r="Z88" s="33"/>
      <c r="AA88" s="33"/>
      <c r="AB88" s="33"/>
      <c r="AC88" s="33"/>
      <c r="AD88" s="33"/>
      <c r="AE88" s="33"/>
    </row>
    <row r="89" spans="1:65" s="11" customFormat="1" ht="29.25" customHeight="1">
      <c r="A89" s="120"/>
      <c r="B89" s="121"/>
      <c r="C89" s="122" t="s">
        <v>126</v>
      </c>
      <c r="D89" s="123" t="s">
        <v>62</v>
      </c>
      <c r="E89" s="123" t="s">
        <v>58</v>
      </c>
      <c r="F89" s="123" t="s">
        <v>59</v>
      </c>
      <c r="G89" s="123" t="s">
        <v>127</v>
      </c>
      <c r="H89" s="123" t="s">
        <v>128</v>
      </c>
      <c r="I89" s="123" t="s">
        <v>129</v>
      </c>
      <c r="J89" s="123" t="s">
        <v>113</v>
      </c>
      <c r="K89" s="124" t="s">
        <v>130</v>
      </c>
      <c r="L89" s="125"/>
      <c r="M89" s="58" t="s">
        <v>3</v>
      </c>
      <c r="N89" s="59" t="s">
        <v>47</v>
      </c>
      <c r="O89" s="59" t="s">
        <v>131</v>
      </c>
      <c r="P89" s="59" t="s">
        <v>132</v>
      </c>
      <c r="Q89" s="59" t="s">
        <v>133</v>
      </c>
      <c r="R89" s="59" t="s">
        <v>134</v>
      </c>
      <c r="S89" s="59" t="s">
        <v>135</v>
      </c>
      <c r="T89" s="60" t="s">
        <v>136</v>
      </c>
      <c r="U89" s="120"/>
      <c r="V89" s="120"/>
      <c r="W89" s="120"/>
      <c r="X89" s="120"/>
      <c r="Y89" s="120"/>
      <c r="Z89" s="120"/>
      <c r="AA89" s="120"/>
      <c r="AB89" s="120"/>
      <c r="AC89" s="120"/>
      <c r="AD89" s="120"/>
      <c r="AE89" s="120"/>
    </row>
    <row r="90" spans="1:65" s="2" customFormat="1" ht="22.9" customHeight="1">
      <c r="A90" s="33"/>
      <c r="B90" s="34"/>
      <c r="C90" s="65" t="s">
        <v>137</v>
      </c>
      <c r="D90" s="33"/>
      <c r="E90" s="33"/>
      <c r="F90" s="33"/>
      <c r="G90" s="33"/>
      <c r="H90" s="33"/>
      <c r="I90" s="33"/>
      <c r="J90" s="126">
        <f>BK90</f>
        <v>0</v>
      </c>
      <c r="K90" s="33"/>
      <c r="L90" s="34"/>
      <c r="M90" s="61"/>
      <c r="N90" s="52"/>
      <c r="O90" s="62"/>
      <c r="P90" s="127">
        <f>P91</f>
        <v>0</v>
      </c>
      <c r="Q90" s="62"/>
      <c r="R90" s="127">
        <f>R91</f>
        <v>10.681801120000001</v>
      </c>
      <c r="S90" s="62"/>
      <c r="T90" s="128">
        <f>T91</f>
        <v>0</v>
      </c>
      <c r="U90" s="33"/>
      <c r="V90" s="33"/>
      <c r="W90" s="33"/>
      <c r="X90" s="33"/>
      <c r="Y90" s="33"/>
      <c r="Z90" s="33"/>
      <c r="AA90" s="33"/>
      <c r="AB90" s="33"/>
      <c r="AC90" s="33"/>
      <c r="AD90" s="33"/>
      <c r="AE90" s="33"/>
      <c r="AT90" s="18" t="s">
        <v>76</v>
      </c>
      <c r="AU90" s="18" t="s">
        <v>114</v>
      </c>
      <c r="BK90" s="129">
        <f>BK91</f>
        <v>0</v>
      </c>
    </row>
    <row r="91" spans="1:65" s="12" customFormat="1" ht="25.9" customHeight="1">
      <c r="B91" s="130"/>
      <c r="D91" s="131" t="s">
        <v>76</v>
      </c>
      <c r="E91" s="132" t="s">
        <v>138</v>
      </c>
      <c r="F91" s="132" t="s">
        <v>139</v>
      </c>
      <c r="I91" s="133"/>
      <c r="J91" s="134">
        <f>BK91</f>
        <v>0</v>
      </c>
      <c r="L91" s="130"/>
      <c r="M91" s="135"/>
      <c r="N91" s="136"/>
      <c r="O91" s="136"/>
      <c r="P91" s="137">
        <f>P92+P159+P179+P210</f>
        <v>0</v>
      </c>
      <c r="Q91" s="136"/>
      <c r="R91" s="137">
        <f>R92+R159+R179+R210</f>
        <v>10.681801120000001</v>
      </c>
      <c r="S91" s="136"/>
      <c r="T91" s="138">
        <f>T92+T159+T179+T210</f>
        <v>0</v>
      </c>
      <c r="AR91" s="131" t="s">
        <v>84</v>
      </c>
      <c r="AT91" s="139" t="s">
        <v>76</v>
      </c>
      <c r="AU91" s="139" t="s">
        <v>77</v>
      </c>
      <c r="AY91" s="131" t="s">
        <v>140</v>
      </c>
      <c r="BK91" s="140">
        <f>BK92+BK159+BK179+BK210</f>
        <v>0</v>
      </c>
    </row>
    <row r="92" spans="1:65" s="12" customFormat="1" ht="22.9" customHeight="1">
      <c r="B92" s="130"/>
      <c r="D92" s="131" t="s">
        <v>76</v>
      </c>
      <c r="E92" s="141" t="s">
        <v>84</v>
      </c>
      <c r="F92" s="141" t="s">
        <v>141</v>
      </c>
      <c r="I92" s="133"/>
      <c r="J92" s="142">
        <f>BK92</f>
        <v>0</v>
      </c>
      <c r="L92" s="130"/>
      <c r="M92" s="135"/>
      <c r="N92" s="136"/>
      <c r="O92" s="136"/>
      <c r="P92" s="137">
        <f>SUM(P93:P158)</f>
        <v>0</v>
      </c>
      <c r="Q92" s="136"/>
      <c r="R92" s="137">
        <f>SUM(R93:R158)</f>
        <v>7.8796999999999992E-2</v>
      </c>
      <c r="S92" s="136"/>
      <c r="T92" s="138">
        <f>SUM(T93:T158)</f>
        <v>0</v>
      </c>
      <c r="AR92" s="131" t="s">
        <v>84</v>
      </c>
      <c r="AT92" s="139" t="s">
        <v>76</v>
      </c>
      <c r="AU92" s="139" t="s">
        <v>84</v>
      </c>
      <c r="AY92" s="131" t="s">
        <v>140</v>
      </c>
      <c r="BK92" s="140">
        <f>SUM(BK93:BK158)</f>
        <v>0</v>
      </c>
    </row>
    <row r="93" spans="1:65" s="2" customFormat="1" ht="21.75" customHeight="1">
      <c r="A93" s="33"/>
      <c r="B93" s="143"/>
      <c r="C93" s="144" t="s">
        <v>84</v>
      </c>
      <c r="D93" s="144" t="s">
        <v>142</v>
      </c>
      <c r="E93" s="145" t="s">
        <v>721</v>
      </c>
      <c r="F93" s="146" t="s">
        <v>722</v>
      </c>
      <c r="G93" s="147" t="s">
        <v>145</v>
      </c>
      <c r="H93" s="148">
        <v>7.2859999999999996</v>
      </c>
      <c r="I93" s="149"/>
      <c r="J93" s="150">
        <f>ROUND(I93*H93,2)</f>
        <v>0</v>
      </c>
      <c r="K93" s="146" t="s">
        <v>146</v>
      </c>
      <c r="L93" s="34"/>
      <c r="M93" s="151" t="s">
        <v>3</v>
      </c>
      <c r="N93" s="152" t="s">
        <v>48</v>
      </c>
      <c r="O93" s="54"/>
      <c r="P93" s="153">
        <f>O93*H93</f>
        <v>0</v>
      </c>
      <c r="Q93" s="153">
        <v>0</v>
      </c>
      <c r="R93" s="153">
        <f>Q93*H93</f>
        <v>0</v>
      </c>
      <c r="S93" s="153">
        <v>0</v>
      </c>
      <c r="T93" s="154">
        <f>S93*H93</f>
        <v>0</v>
      </c>
      <c r="U93" s="33"/>
      <c r="V93" s="33"/>
      <c r="W93" s="33"/>
      <c r="X93" s="33"/>
      <c r="Y93" s="33"/>
      <c r="Z93" s="33"/>
      <c r="AA93" s="33"/>
      <c r="AB93" s="33"/>
      <c r="AC93" s="33"/>
      <c r="AD93" s="33"/>
      <c r="AE93" s="33"/>
      <c r="AR93" s="155" t="s">
        <v>147</v>
      </c>
      <c r="AT93" s="155" t="s">
        <v>142</v>
      </c>
      <c r="AU93" s="155" t="s">
        <v>87</v>
      </c>
      <c r="AY93" s="18" t="s">
        <v>140</v>
      </c>
      <c r="BE93" s="156">
        <f>IF(N93="základní",J93,0)</f>
        <v>0</v>
      </c>
      <c r="BF93" s="156">
        <f>IF(N93="snížená",J93,0)</f>
        <v>0</v>
      </c>
      <c r="BG93" s="156">
        <f>IF(N93="zákl. přenesená",J93,0)</f>
        <v>0</v>
      </c>
      <c r="BH93" s="156">
        <f>IF(N93="sníž. přenesená",J93,0)</f>
        <v>0</v>
      </c>
      <c r="BI93" s="156">
        <f>IF(N93="nulová",J93,0)</f>
        <v>0</v>
      </c>
      <c r="BJ93" s="18" t="s">
        <v>84</v>
      </c>
      <c r="BK93" s="156">
        <f>ROUND(I93*H93,2)</f>
        <v>0</v>
      </c>
      <c r="BL93" s="18" t="s">
        <v>147</v>
      </c>
      <c r="BM93" s="155" t="s">
        <v>723</v>
      </c>
    </row>
    <row r="94" spans="1:65" s="2" customFormat="1" ht="78">
      <c r="A94" s="33"/>
      <c r="B94" s="34"/>
      <c r="C94" s="33"/>
      <c r="D94" s="157" t="s">
        <v>149</v>
      </c>
      <c r="E94" s="33"/>
      <c r="F94" s="158" t="s">
        <v>724</v>
      </c>
      <c r="G94" s="33"/>
      <c r="H94" s="33"/>
      <c r="I94" s="159"/>
      <c r="J94" s="33"/>
      <c r="K94" s="33"/>
      <c r="L94" s="34"/>
      <c r="M94" s="160"/>
      <c r="N94" s="161"/>
      <c r="O94" s="54"/>
      <c r="P94" s="54"/>
      <c r="Q94" s="54"/>
      <c r="R94" s="54"/>
      <c r="S94" s="54"/>
      <c r="T94" s="55"/>
      <c r="U94" s="33"/>
      <c r="V94" s="33"/>
      <c r="W94" s="33"/>
      <c r="X94" s="33"/>
      <c r="Y94" s="33"/>
      <c r="Z94" s="33"/>
      <c r="AA94" s="33"/>
      <c r="AB94" s="33"/>
      <c r="AC94" s="33"/>
      <c r="AD94" s="33"/>
      <c r="AE94" s="33"/>
      <c r="AT94" s="18" t="s">
        <v>149</v>
      </c>
      <c r="AU94" s="18" t="s">
        <v>87</v>
      </c>
    </row>
    <row r="95" spans="1:65" s="13" customFormat="1" ht="11.25">
      <c r="B95" s="162"/>
      <c r="D95" s="157" t="s">
        <v>151</v>
      </c>
      <c r="E95" s="163" t="s">
        <v>3</v>
      </c>
      <c r="F95" s="164" t="s">
        <v>725</v>
      </c>
      <c r="H95" s="165">
        <v>1.484</v>
      </c>
      <c r="I95" s="166"/>
      <c r="L95" s="162"/>
      <c r="M95" s="167"/>
      <c r="N95" s="168"/>
      <c r="O95" s="168"/>
      <c r="P95" s="168"/>
      <c r="Q95" s="168"/>
      <c r="R95" s="168"/>
      <c r="S95" s="168"/>
      <c r="T95" s="169"/>
      <c r="AT95" s="163" t="s">
        <v>151</v>
      </c>
      <c r="AU95" s="163" t="s">
        <v>87</v>
      </c>
      <c r="AV95" s="13" t="s">
        <v>87</v>
      </c>
      <c r="AW95" s="13" t="s">
        <v>37</v>
      </c>
      <c r="AX95" s="13" t="s">
        <v>77</v>
      </c>
      <c r="AY95" s="163" t="s">
        <v>140</v>
      </c>
    </row>
    <row r="96" spans="1:65" s="13" customFormat="1" ht="11.25">
      <c r="B96" s="162"/>
      <c r="D96" s="157" t="s">
        <v>151</v>
      </c>
      <c r="E96" s="163" t="s">
        <v>3</v>
      </c>
      <c r="F96" s="164" t="s">
        <v>726</v>
      </c>
      <c r="H96" s="165">
        <v>2.7480000000000002</v>
      </c>
      <c r="I96" s="166"/>
      <c r="L96" s="162"/>
      <c r="M96" s="167"/>
      <c r="N96" s="168"/>
      <c r="O96" s="168"/>
      <c r="P96" s="168"/>
      <c r="Q96" s="168"/>
      <c r="R96" s="168"/>
      <c r="S96" s="168"/>
      <c r="T96" s="169"/>
      <c r="AT96" s="163" t="s">
        <v>151</v>
      </c>
      <c r="AU96" s="163" t="s">
        <v>87</v>
      </c>
      <c r="AV96" s="13" t="s">
        <v>87</v>
      </c>
      <c r="AW96" s="13" t="s">
        <v>37</v>
      </c>
      <c r="AX96" s="13" t="s">
        <v>77</v>
      </c>
      <c r="AY96" s="163" t="s">
        <v>140</v>
      </c>
    </row>
    <row r="97" spans="1:65" s="13" customFormat="1" ht="11.25">
      <c r="B97" s="162"/>
      <c r="D97" s="157" t="s">
        <v>151</v>
      </c>
      <c r="E97" s="163" t="s">
        <v>3</v>
      </c>
      <c r="F97" s="164" t="s">
        <v>727</v>
      </c>
      <c r="H97" s="165">
        <v>1.1539999999999999</v>
      </c>
      <c r="I97" s="166"/>
      <c r="L97" s="162"/>
      <c r="M97" s="167"/>
      <c r="N97" s="168"/>
      <c r="O97" s="168"/>
      <c r="P97" s="168"/>
      <c r="Q97" s="168"/>
      <c r="R97" s="168"/>
      <c r="S97" s="168"/>
      <c r="T97" s="169"/>
      <c r="AT97" s="163" t="s">
        <v>151</v>
      </c>
      <c r="AU97" s="163" t="s">
        <v>87</v>
      </c>
      <c r="AV97" s="13" t="s">
        <v>87</v>
      </c>
      <c r="AW97" s="13" t="s">
        <v>37</v>
      </c>
      <c r="AX97" s="13" t="s">
        <v>77</v>
      </c>
      <c r="AY97" s="163" t="s">
        <v>140</v>
      </c>
    </row>
    <row r="98" spans="1:65" s="13" customFormat="1" ht="11.25">
      <c r="B98" s="162"/>
      <c r="D98" s="157" t="s">
        <v>151</v>
      </c>
      <c r="E98" s="163" t="s">
        <v>3</v>
      </c>
      <c r="F98" s="164" t="s">
        <v>728</v>
      </c>
      <c r="H98" s="165">
        <v>1.9</v>
      </c>
      <c r="I98" s="166"/>
      <c r="L98" s="162"/>
      <c r="M98" s="167"/>
      <c r="N98" s="168"/>
      <c r="O98" s="168"/>
      <c r="P98" s="168"/>
      <c r="Q98" s="168"/>
      <c r="R98" s="168"/>
      <c r="S98" s="168"/>
      <c r="T98" s="169"/>
      <c r="AT98" s="163" t="s">
        <v>151</v>
      </c>
      <c r="AU98" s="163" t="s">
        <v>87</v>
      </c>
      <c r="AV98" s="13" t="s">
        <v>87</v>
      </c>
      <c r="AW98" s="13" t="s">
        <v>37</v>
      </c>
      <c r="AX98" s="13" t="s">
        <v>77</v>
      </c>
      <c r="AY98" s="163" t="s">
        <v>140</v>
      </c>
    </row>
    <row r="99" spans="1:65" s="14" customFormat="1" ht="11.25">
      <c r="B99" s="170"/>
      <c r="D99" s="157" t="s">
        <v>151</v>
      </c>
      <c r="E99" s="171" t="s">
        <v>3</v>
      </c>
      <c r="F99" s="172" t="s">
        <v>167</v>
      </c>
      <c r="H99" s="173">
        <v>7.2859999999999996</v>
      </c>
      <c r="I99" s="174"/>
      <c r="L99" s="170"/>
      <c r="M99" s="175"/>
      <c r="N99" s="176"/>
      <c r="O99" s="176"/>
      <c r="P99" s="176"/>
      <c r="Q99" s="176"/>
      <c r="R99" s="176"/>
      <c r="S99" s="176"/>
      <c r="T99" s="177"/>
      <c r="AT99" s="171" t="s">
        <v>151</v>
      </c>
      <c r="AU99" s="171" t="s">
        <v>87</v>
      </c>
      <c r="AV99" s="14" t="s">
        <v>147</v>
      </c>
      <c r="AW99" s="14" t="s">
        <v>37</v>
      </c>
      <c r="AX99" s="14" t="s">
        <v>84</v>
      </c>
      <c r="AY99" s="171" t="s">
        <v>140</v>
      </c>
    </row>
    <row r="100" spans="1:65" s="2" customFormat="1" ht="16.5" customHeight="1">
      <c r="A100" s="33"/>
      <c r="B100" s="143"/>
      <c r="C100" s="144" t="s">
        <v>87</v>
      </c>
      <c r="D100" s="144" t="s">
        <v>142</v>
      </c>
      <c r="E100" s="145" t="s">
        <v>729</v>
      </c>
      <c r="F100" s="146" t="s">
        <v>730</v>
      </c>
      <c r="G100" s="147" t="s">
        <v>145</v>
      </c>
      <c r="H100" s="148">
        <v>4968.3599999999997</v>
      </c>
      <c r="I100" s="149"/>
      <c r="J100" s="150">
        <f>ROUND(I100*H100,2)</f>
        <v>0</v>
      </c>
      <c r="K100" s="146" t="s">
        <v>146</v>
      </c>
      <c r="L100" s="34"/>
      <c r="M100" s="151" t="s">
        <v>3</v>
      </c>
      <c r="N100" s="152" t="s">
        <v>48</v>
      </c>
      <c r="O100" s="54"/>
      <c r="P100" s="153">
        <f>O100*H100</f>
        <v>0</v>
      </c>
      <c r="Q100" s="153">
        <v>0</v>
      </c>
      <c r="R100" s="153">
        <f>Q100*H100</f>
        <v>0</v>
      </c>
      <c r="S100" s="153">
        <v>0</v>
      </c>
      <c r="T100" s="154">
        <f>S100*H100</f>
        <v>0</v>
      </c>
      <c r="U100" s="33"/>
      <c r="V100" s="33"/>
      <c r="W100" s="33"/>
      <c r="X100" s="33"/>
      <c r="Y100" s="33"/>
      <c r="Z100" s="33"/>
      <c r="AA100" s="33"/>
      <c r="AB100" s="33"/>
      <c r="AC100" s="33"/>
      <c r="AD100" s="33"/>
      <c r="AE100" s="33"/>
      <c r="AR100" s="155" t="s">
        <v>147</v>
      </c>
      <c r="AT100" s="155" t="s">
        <v>142</v>
      </c>
      <c r="AU100" s="155" t="s">
        <v>87</v>
      </c>
      <c r="AY100" s="18" t="s">
        <v>140</v>
      </c>
      <c r="BE100" s="156">
        <f>IF(N100="základní",J100,0)</f>
        <v>0</v>
      </c>
      <c r="BF100" s="156">
        <f>IF(N100="snížená",J100,0)</f>
        <v>0</v>
      </c>
      <c r="BG100" s="156">
        <f>IF(N100="zákl. přenesená",J100,0)</f>
        <v>0</v>
      </c>
      <c r="BH100" s="156">
        <f>IF(N100="sníž. přenesená",J100,0)</f>
        <v>0</v>
      </c>
      <c r="BI100" s="156">
        <f>IF(N100="nulová",J100,0)</f>
        <v>0</v>
      </c>
      <c r="BJ100" s="18" t="s">
        <v>84</v>
      </c>
      <c r="BK100" s="156">
        <f>ROUND(I100*H100,2)</f>
        <v>0</v>
      </c>
      <c r="BL100" s="18" t="s">
        <v>147</v>
      </c>
      <c r="BM100" s="155" t="s">
        <v>731</v>
      </c>
    </row>
    <row r="101" spans="1:65" s="2" customFormat="1" ht="68.25">
      <c r="A101" s="33"/>
      <c r="B101" s="34"/>
      <c r="C101" s="33"/>
      <c r="D101" s="157" t="s">
        <v>149</v>
      </c>
      <c r="E101" s="33"/>
      <c r="F101" s="158" t="s">
        <v>732</v>
      </c>
      <c r="G101" s="33"/>
      <c r="H101" s="33"/>
      <c r="I101" s="159"/>
      <c r="J101" s="33"/>
      <c r="K101" s="33"/>
      <c r="L101" s="34"/>
      <c r="M101" s="160"/>
      <c r="N101" s="161"/>
      <c r="O101" s="54"/>
      <c r="P101" s="54"/>
      <c r="Q101" s="54"/>
      <c r="R101" s="54"/>
      <c r="S101" s="54"/>
      <c r="T101" s="55"/>
      <c r="U101" s="33"/>
      <c r="V101" s="33"/>
      <c r="W101" s="33"/>
      <c r="X101" s="33"/>
      <c r="Y101" s="33"/>
      <c r="Z101" s="33"/>
      <c r="AA101" s="33"/>
      <c r="AB101" s="33"/>
      <c r="AC101" s="33"/>
      <c r="AD101" s="33"/>
      <c r="AE101" s="33"/>
      <c r="AT101" s="18" t="s">
        <v>149</v>
      </c>
      <c r="AU101" s="18" t="s">
        <v>87</v>
      </c>
    </row>
    <row r="102" spans="1:65" s="13" customFormat="1" ht="11.25">
      <c r="B102" s="162"/>
      <c r="D102" s="157" t="s">
        <v>151</v>
      </c>
      <c r="E102" s="163" t="s">
        <v>3</v>
      </c>
      <c r="F102" s="164" t="s">
        <v>733</v>
      </c>
      <c r="H102" s="165">
        <v>4968.3599999999997</v>
      </c>
      <c r="I102" s="166"/>
      <c r="L102" s="162"/>
      <c r="M102" s="167"/>
      <c r="N102" s="168"/>
      <c r="O102" s="168"/>
      <c r="P102" s="168"/>
      <c r="Q102" s="168"/>
      <c r="R102" s="168"/>
      <c r="S102" s="168"/>
      <c r="T102" s="169"/>
      <c r="AT102" s="163" t="s">
        <v>151</v>
      </c>
      <c r="AU102" s="163" t="s">
        <v>87</v>
      </c>
      <c r="AV102" s="13" t="s">
        <v>87</v>
      </c>
      <c r="AW102" s="13" t="s">
        <v>37</v>
      </c>
      <c r="AX102" s="13" t="s">
        <v>84</v>
      </c>
      <c r="AY102" s="163" t="s">
        <v>140</v>
      </c>
    </row>
    <row r="103" spans="1:65" s="2" customFormat="1" ht="16.5" customHeight="1">
      <c r="A103" s="33"/>
      <c r="B103" s="143"/>
      <c r="C103" s="144" t="s">
        <v>159</v>
      </c>
      <c r="D103" s="144" t="s">
        <v>142</v>
      </c>
      <c r="E103" s="145" t="s">
        <v>734</v>
      </c>
      <c r="F103" s="146" t="s">
        <v>735</v>
      </c>
      <c r="G103" s="147" t="s">
        <v>145</v>
      </c>
      <c r="H103" s="148">
        <v>3116.2</v>
      </c>
      <c r="I103" s="149"/>
      <c r="J103" s="150">
        <f>ROUND(I103*H103,2)</f>
        <v>0</v>
      </c>
      <c r="K103" s="146" t="s">
        <v>146</v>
      </c>
      <c r="L103" s="34"/>
      <c r="M103" s="151" t="s">
        <v>3</v>
      </c>
      <c r="N103" s="152" t="s">
        <v>48</v>
      </c>
      <c r="O103" s="54"/>
      <c r="P103" s="153">
        <f>O103*H103</f>
        <v>0</v>
      </c>
      <c r="Q103" s="153">
        <v>0</v>
      </c>
      <c r="R103" s="153">
        <f>Q103*H103</f>
        <v>0</v>
      </c>
      <c r="S103" s="153">
        <v>0</v>
      </c>
      <c r="T103" s="154">
        <f>S103*H103</f>
        <v>0</v>
      </c>
      <c r="U103" s="33"/>
      <c r="V103" s="33"/>
      <c r="W103" s="33"/>
      <c r="X103" s="33"/>
      <c r="Y103" s="33"/>
      <c r="Z103" s="33"/>
      <c r="AA103" s="33"/>
      <c r="AB103" s="33"/>
      <c r="AC103" s="33"/>
      <c r="AD103" s="33"/>
      <c r="AE103" s="33"/>
      <c r="AR103" s="155" t="s">
        <v>147</v>
      </c>
      <c r="AT103" s="155" t="s">
        <v>142</v>
      </c>
      <c r="AU103" s="155" t="s">
        <v>87</v>
      </c>
      <c r="AY103" s="18" t="s">
        <v>140</v>
      </c>
      <c r="BE103" s="156">
        <f>IF(N103="základní",J103,0)</f>
        <v>0</v>
      </c>
      <c r="BF103" s="156">
        <f>IF(N103="snížená",J103,0)</f>
        <v>0</v>
      </c>
      <c r="BG103" s="156">
        <f>IF(N103="zákl. přenesená",J103,0)</f>
        <v>0</v>
      </c>
      <c r="BH103" s="156">
        <f>IF(N103="sníž. přenesená",J103,0)</f>
        <v>0</v>
      </c>
      <c r="BI103" s="156">
        <f>IF(N103="nulová",J103,0)</f>
        <v>0</v>
      </c>
      <c r="BJ103" s="18" t="s">
        <v>84</v>
      </c>
      <c r="BK103" s="156">
        <f>ROUND(I103*H103,2)</f>
        <v>0</v>
      </c>
      <c r="BL103" s="18" t="s">
        <v>147</v>
      </c>
      <c r="BM103" s="155" t="s">
        <v>736</v>
      </c>
    </row>
    <row r="104" spans="1:65" s="2" customFormat="1" ht="68.25">
      <c r="A104" s="33"/>
      <c r="B104" s="34"/>
      <c r="C104" s="33"/>
      <c r="D104" s="157" t="s">
        <v>149</v>
      </c>
      <c r="E104" s="33"/>
      <c r="F104" s="158" t="s">
        <v>732</v>
      </c>
      <c r="G104" s="33"/>
      <c r="H104" s="33"/>
      <c r="I104" s="159"/>
      <c r="J104" s="33"/>
      <c r="K104" s="33"/>
      <c r="L104" s="34"/>
      <c r="M104" s="160"/>
      <c r="N104" s="161"/>
      <c r="O104" s="54"/>
      <c r="P104" s="54"/>
      <c r="Q104" s="54"/>
      <c r="R104" s="54"/>
      <c r="S104" s="54"/>
      <c r="T104" s="55"/>
      <c r="U104" s="33"/>
      <c r="V104" s="33"/>
      <c r="W104" s="33"/>
      <c r="X104" s="33"/>
      <c r="Y104" s="33"/>
      <c r="Z104" s="33"/>
      <c r="AA104" s="33"/>
      <c r="AB104" s="33"/>
      <c r="AC104" s="33"/>
      <c r="AD104" s="33"/>
      <c r="AE104" s="33"/>
      <c r="AT104" s="18" t="s">
        <v>149</v>
      </c>
      <c r="AU104" s="18" t="s">
        <v>87</v>
      </c>
    </row>
    <row r="105" spans="1:65" s="15" customFormat="1" ht="11.25">
      <c r="B105" s="178"/>
      <c r="D105" s="157" t="s">
        <v>151</v>
      </c>
      <c r="E105" s="179" t="s">
        <v>3</v>
      </c>
      <c r="F105" s="180" t="s">
        <v>737</v>
      </c>
      <c r="H105" s="179" t="s">
        <v>3</v>
      </c>
      <c r="I105" s="181"/>
      <c r="L105" s="178"/>
      <c r="M105" s="182"/>
      <c r="N105" s="183"/>
      <c r="O105" s="183"/>
      <c r="P105" s="183"/>
      <c r="Q105" s="183"/>
      <c r="R105" s="183"/>
      <c r="S105" s="183"/>
      <c r="T105" s="184"/>
      <c r="AT105" s="179" t="s">
        <v>151</v>
      </c>
      <c r="AU105" s="179" t="s">
        <v>87</v>
      </c>
      <c r="AV105" s="15" t="s">
        <v>84</v>
      </c>
      <c r="AW105" s="15" t="s">
        <v>37</v>
      </c>
      <c r="AX105" s="15" t="s">
        <v>77</v>
      </c>
      <c r="AY105" s="179" t="s">
        <v>140</v>
      </c>
    </row>
    <row r="106" spans="1:65" s="13" customFormat="1" ht="11.25">
      <c r="B106" s="162"/>
      <c r="D106" s="157" t="s">
        <v>151</v>
      </c>
      <c r="E106" s="163" t="s">
        <v>3</v>
      </c>
      <c r="F106" s="164" t="s">
        <v>738</v>
      </c>
      <c r="H106" s="165">
        <v>3116.2</v>
      </c>
      <c r="I106" s="166"/>
      <c r="L106" s="162"/>
      <c r="M106" s="167"/>
      <c r="N106" s="168"/>
      <c r="O106" s="168"/>
      <c r="P106" s="168"/>
      <c r="Q106" s="168"/>
      <c r="R106" s="168"/>
      <c r="S106" s="168"/>
      <c r="T106" s="169"/>
      <c r="AT106" s="163" t="s">
        <v>151</v>
      </c>
      <c r="AU106" s="163" t="s">
        <v>87</v>
      </c>
      <c r="AV106" s="13" t="s">
        <v>87</v>
      </c>
      <c r="AW106" s="13" t="s">
        <v>37</v>
      </c>
      <c r="AX106" s="13" t="s">
        <v>84</v>
      </c>
      <c r="AY106" s="163" t="s">
        <v>140</v>
      </c>
    </row>
    <row r="107" spans="1:65" s="2" customFormat="1" ht="21.75" customHeight="1">
      <c r="A107" s="33"/>
      <c r="B107" s="143"/>
      <c r="C107" s="144" t="s">
        <v>147</v>
      </c>
      <c r="D107" s="144" t="s">
        <v>142</v>
      </c>
      <c r="E107" s="145" t="s">
        <v>739</v>
      </c>
      <c r="F107" s="146" t="s">
        <v>740</v>
      </c>
      <c r="G107" s="147" t="s">
        <v>145</v>
      </c>
      <c r="H107" s="148">
        <v>7.2859999999999996</v>
      </c>
      <c r="I107" s="149"/>
      <c r="J107" s="150">
        <f>ROUND(I107*H107,2)</f>
        <v>0</v>
      </c>
      <c r="K107" s="146" t="s">
        <v>146</v>
      </c>
      <c r="L107" s="34"/>
      <c r="M107" s="151" t="s">
        <v>3</v>
      </c>
      <c r="N107" s="152" t="s">
        <v>48</v>
      </c>
      <c r="O107" s="54"/>
      <c r="P107" s="153">
        <f>O107*H107</f>
        <v>0</v>
      </c>
      <c r="Q107" s="153">
        <v>0</v>
      </c>
      <c r="R107" s="153">
        <f>Q107*H107</f>
        <v>0</v>
      </c>
      <c r="S107" s="153">
        <v>0</v>
      </c>
      <c r="T107" s="154">
        <f>S107*H107</f>
        <v>0</v>
      </c>
      <c r="U107" s="33"/>
      <c r="V107" s="33"/>
      <c r="W107" s="33"/>
      <c r="X107" s="33"/>
      <c r="Y107" s="33"/>
      <c r="Z107" s="33"/>
      <c r="AA107" s="33"/>
      <c r="AB107" s="33"/>
      <c r="AC107" s="33"/>
      <c r="AD107" s="33"/>
      <c r="AE107" s="33"/>
      <c r="AR107" s="155" t="s">
        <v>147</v>
      </c>
      <c r="AT107" s="155" t="s">
        <v>142</v>
      </c>
      <c r="AU107" s="155" t="s">
        <v>87</v>
      </c>
      <c r="AY107" s="18" t="s">
        <v>140</v>
      </c>
      <c r="BE107" s="156">
        <f>IF(N107="základní",J107,0)</f>
        <v>0</v>
      </c>
      <c r="BF107" s="156">
        <f>IF(N107="snížená",J107,0)</f>
        <v>0</v>
      </c>
      <c r="BG107" s="156">
        <f>IF(N107="zákl. přenesená",J107,0)</f>
        <v>0</v>
      </c>
      <c r="BH107" s="156">
        <f>IF(N107="sníž. přenesená",J107,0)</f>
        <v>0</v>
      </c>
      <c r="BI107" s="156">
        <f>IF(N107="nulová",J107,0)</f>
        <v>0</v>
      </c>
      <c r="BJ107" s="18" t="s">
        <v>84</v>
      </c>
      <c r="BK107" s="156">
        <f>ROUND(I107*H107,2)</f>
        <v>0</v>
      </c>
      <c r="BL107" s="18" t="s">
        <v>147</v>
      </c>
      <c r="BM107" s="155" t="s">
        <v>741</v>
      </c>
    </row>
    <row r="108" spans="1:65" s="2" customFormat="1" ht="78">
      <c r="A108" s="33"/>
      <c r="B108" s="34"/>
      <c r="C108" s="33"/>
      <c r="D108" s="157" t="s">
        <v>149</v>
      </c>
      <c r="E108" s="33"/>
      <c r="F108" s="158" t="s">
        <v>742</v>
      </c>
      <c r="G108" s="33"/>
      <c r="H108" s="33"/>
      <c r="I108" s="159"/>
      <c r="J108" s="33"/>
      <c r="K108" s="33"/>
      <c r="L108" s="34"/>
      <c r="M108" s="160"/>
      <c r="N108" s="161"/>
      <c r="O108" s="54"/>
      <c r="P108" s="54"/>
      <c r="Q108" s="54"/>
      <c r="R108" s="54"/>
      <c r="S108" s="54"/>
      <c r="T108" s="55"/>
      <c r="U108" s="33"/>
      <c r="V108" s="33"/>
      <c r="W108" s="33"/>
      <c r="X108" s="33"/>
      <c r="Y108" s="33"/>
      <c r="Z108" s="33"/>
      <c r="AA108" s="33"/>
      <c r="AB108" s="33"/>
      <c r="AC108" s="33"/>
      <c r="AD108" s="33"/>
      <c r="AE108" s="33"/>
      <c r="AT108" s="18" t="s">
        <v>149</v>
      </c>
      <c r="AU108" s="18" t="s">
        <v>87</v>
      </c>
    </row>
    <row r="109" spans="1:65" s="13" customFormat="1" ht="11.25">
      <c r="B109" s="162"/>
      <c r="D109" s="157" t="s">
        <v>151</v>
      </c>
      <c r="E109" s="163" t="s">
        <v>3</v>
      </c>
      <c r="F109" s="164" t="s">
        <v>725</v>
      </c>
      <c r="H109" s="165">
        <v>1.484</v>
      </c>
      <c r="I109" s="166"/>
      <c r="L109" s="162"/>
      <c r="M109" s="167"/>
      <c r="N109" s="168"/>
      <c r="O109" s="168"/>
      <c r="P109" s="168"/>
      <c r="Q109" s="168"/>
      <c r="R109" s="168"/>
      <c r="S109" s="168"/>
      <c r="T109" s="169"/>
      <c r="AT109" s="163" t="s">
        <v>151</v>
      </c>
      <c r="AU109" s="163" t="s">
        <v>87</v>
      </c>
      <c r="AV109" s="13" t="s">
        <v>87</v>
      </c>
      <c r="AW109" s="13" t="s">
        <v>37</v>
      </c>
      <c r="AX109" s="13" t="s">
        <v>77</v>
      </c>
      <c r="AY109" s="163" t="s">
        <v>140</v>
      </c>
    </row>
    <row r="110" spans="1:65" s="13" customFormat="1" ht="11.25">
      <c r="B110" s="162"/>
      <c r="D110" s="157" t="s">
        <v>151</v>
      </c>
      <c r="E110" s="163" t="s">
        <v>3</v>
      </c>
      <c r="F110" s="164" t="s">
        <v>726</v>
      </c>
      <c r="H110" s="165">
        <v>2.7480000000000002</v>
      </c>
      <c r="I110" s="166"/>
      <c r="L110" s="162"/>
      <c r="M110" s="167"/>
      <c r="N110" s="168"/>
      <c r="O110" s="168"/>
      <c r="P110" s="168"/>
      <c r="Q110" s="168"/>
      <c r="R110" s="168"/>
      <c r="S110" s="168"/>
      <c r="T110" s="169"/>
      <c r="AT110" s="163" t="s">
        <v>151</v>
      </c>
      <c r="AU110" s="163" t="s">
        <v>87</v>
      </c>
      <c r="AV110" s="13" t="s">
        <v>87</v>
      </c>
      <c r="AW110" s="13" t="s">
        <v>37</v>
      </c>
      <c r="AX110" s="13" t="s">
        <v>77</v>
      </c>
      <c r="AY110" s="163" t="s">
        <v>140</v>
      </c>
    </row>
    <row r="111" spans="1:65" s="13" customFormat="1" ht="11.25">
      <c r="B111" s="162"/>
      <c r="D111" s="157" t="s">
        <v>151</v>
      </c>
      <c r="E111" s="163" t="s">
        <v>3</v>
      </c>
      <c r="F111" s="164" t="s">
        <v>727</v>
      </c>
      <c r="H111" s="165">
        <v>1.1539999999999999</v>
      </c>
      <c r="I111" s="166"/>
      <c r="L111" s="162"/>
      <c r="M111" s="167"/>
      <c r="N111" s="168"/>
      <c r="O111" s="168"/>
      <c r="P111" s="168"/>
      <c r="Q111" s="168"/>
      <c r="R111" s="168"/>
      <c r="S111" s="168"/>
      <c r="T111" s="169"/>
      <c r="AT111" s="163" t="s">
        <v>151</v>
      </c>
      <c r="AU111" s="163" t="s">
        <v>87</v>
      </c>
      <c r="AV111" s="13" t="s">
        <v>87</v>
      </c>
      <c r="AW111" s="13" t="s">
        <v>37</v>
      </c>
      <c r="AX111" s="13" t="s">
        <v>77</v>
      </c>
      <c r="AY111" s="163" t="s">
        <v>140</v>
      </c>
    </row>
    <row r="112" spans="1:65" s="13" customFormat="1" ht="11.25">
      <c r="B112" s="162"/>
      <c r="D112" s="157" t="s">
        <v>151</v>
      </c>
      <c r="E112" s="163" t="s">
        <v>3</v>
      </c>
      <c r="F112" s="164" t="s">
        <v>728</v>
      </c>
      <c r="H112" s="165">
        <v>1.9</v>
      </c>
      <c r="I112" s="166"/>
      <c r="L112" s="162"/>
      <c r="M112" s="167"/>
      <c r="N112" s="168"/>
      <c r="O112" s="168"/>
      <c r="P112" s="168"/>
      <c r="Q112" s="168"/>
      <c r="R112" s="168"/>
      <c r="S112" s="168"/>
      <c r="T112" s="169"/>
      <c r="AT112" s="163" t="s">
        <v>151</v>
      </c>
      <c r="AU112" s="163" t="s">
        <v>87</v>
      </c>
      <c r="AV112" s="13" t="s">
        <v>87</v>
      </c>
      <c r="AW112" s="13" t="s">
        <v>37</v>
      </c>
      <c r="AX112" s="13" t="s">
        <v>77</v>
      </c>
      <c r="AY112" s="163" t="s">
        <v>140</v>
      </c>
    </row>
    <row r="113" spans="1:65" s="14" customFormat="1" ht="11.25">
      <c r="B113" s="170"/>
      <c r="D113" s="157" t="s">
        <v>151</v>
      </c>
      <c r="E113" s="171" t="s">
        <v>3</v>
      </c>
      <c r="F113" s="172" t="s">
        <v>167</v>
      </c>
      <c r="H113" s="173">
        <v>7.2859999999999996</v>
      </c>
      <c r="I113" s="174"/>
      <c r="L113" s="170"/>
      <c r="M113" s="175"/>
      <c r="N113" s="176"/>
      <c r="O113" s="176"/>
      <c r="P113" s="176"/>
      <c r="Q113" s="176"/>
      <c r="R113" s="176"/>
      <c r="S113" s="176"/>
      <c r="T113" s="177"/>
      <c r="AT113" s="171" t="s">
        <v>151</v>
      </c>
      <c r="AU113" s="171" t="s">
        <v>87</v>
      </c>
      <c r="AV113" s="14" t="s">
        <v>147</v>
      </c>
      <c r="AW113" s="14" t="s">
        <v>37</v>
      </c>
      <c r="AX113" s="14" t="s">
        <v>84</v>
      </c>
      <c r="AY113" s="171" t="s">
        <v>140</v>
      </c>
    </row>
    <row r="114" spans="1:65" s="2" customFormat="1" ht="36">
      <c r="A114" s="33"/>
      <c r="B114" s="143"/>
      <c r="C114" s="144" t="s">
        <v>173</v>
      </c>
      <c r="D114" s="144" t="s">
        <v>142</v>
      </c>
      <c r="E114" s="145" t="s">
        <v>743</v>
      </c>
      <c r="F114" s="146" t="s">
        <v>744</v>
      </c>
      <c r="G114" s="147" t="s">
        <v>162</v>
      </c>
      <c r="H114" s="148">
        <v>1181.952</v>
      </c>
      <c r="I114" s="149"/>
      <c r="J114" s="150">
        <f>ROUND(I114*H114,2)</f>
        <v>0</v>
      </c>
      <c r="K114" s="146" t="s">
        <v>146</v>
      </c>
      <c r="L114" s="34"/>
      <c r="M114" s="151" t="s">
        <v>3</v>
      </c>
      <c r="N114" s="152" t="s">
        <v>48</v>
      </c>
      <c r="O114" s="54"/>
      <c r="P114" s="153">
        <f>O114*H114</f>
        <v>0</v>
      </c>
      <c r="Q114" s="153">
        <v>0</v>
      </c>
      <c r="R114" s="153">
        <f>Q114*H114</f>
        <v>0</v>
      </c>
      <c r="S114" s="153">
        <v>0</v>
      </c>
      <c r="T114" s="154">
        <f>S114*H114</f>
        <v>0</v>
      </c>
      <c r="U114" s="33"/>
      <c r="V114" s="33"/>
      <c r="W114" s="33"/>
      <c r="X114" s="33"/>
      <c r="Y114" s="33"/>
      <c r="Z114" s="33"/>
      <c r="AA114" s="33"/>
      <c r="AB114" s="33"/>
      <c r="AC114" s="33"/>
      <c r="AD114" s="33"/>
      <c r="AE114" s="33"/>
      <c r="AR114" s="155" t="s">
        <v>147</v>
      </c>
      <c r="AT114" s="155" t="s">
        <v>142</v>
      </c>
      <c r="AU114" s="155" t="s">
        <v>87</v>
      </c>
      <c r="AY114" s="18" t="s">
        <v>140</v>
      </c>
      <c r="BE114" s="156">
        <f>IF(N114="základní",J114,0)</f>
        <v>0</v>
      </c>
      <c r="BF114" s="156">
        <f>IF(N114="snížená",J114,0)</f>
        <v>0</v>
      </c>
      <c r="BG114" s="156">
        <f>IF(N114="zákl. přenesená",J114,0)</f>
        <v>0</v>
      </c>
      <c r="BH114" s="156">
        <f>IF(N114="sníž. přenesená",J114,0)</f>
        <v>0</v>
      </c>
      <c r="BI114" s="156">
        <f>IF(N114="nulová",J114,0)</f>
        <v>0</v>
      </c>
      <c r="BJ114" s="18" t="s">
        <v>84</v>
      </c>
      <c r="BK114" s="156">
        <f>ROUND(I114*H114,2)</f>
        <v>0</v>
      </c>
      <c r="BL114" s="18" t="s">
        <v>147</v>
      </c>
      <c r="BM114" s="155" t="s">
        <v>745</v>
      </c>
    </row>
    <row r="115" spans="1:65" s="2" customFormat="1" ht="58.5">
      <c r="A115" s="33"/>
      <c r="B115" s="34"/>
      <c r="C115" s="33"/>
      <c r="D115" s="157" t="s">
        <v>149</v>
      </c>
      <c r="E115" s="33"/>
      <c r="F115" s="158" t="s">
        <v>189</v>
      </c>
      <c r="G115" s="33"/>
      <c r="H115" s="33"/>
      <c r="I115" s="159"/>
      <c r="J115" s="33"/>
      <c r="K115" s="33"/>
      <c r="L115" s="34"/>
      <c r="M115" s="160"/>
      <c r="N115" s="161"/>
      <c r="O115" s="54"/>
      <c r="P115" s="54"/>
      <c r="Q115" s="54"/>
      <c r="R115" s="54"/>
      <c r="S115" s="54"/>
      <c r="T115" s="55"/>
      <c r="U115" s="33"/>
      <c r="V115" s="33"/>
      <c r="W115" s="33"/>
      <c r="X115" s="33"/>
      <c r="Y115" s="33"/>
      <c r="Z115" s="33"/>
      <c r="AA115" s="33"/>
      <c r="AB115" s="33"/>
      <c r="AC115" s="33"/>
      <c r="AD115" s="33"/>
      <c r="AE115" s="33"/>
      <c r="AT115" s="18" t="s">
        <v>149</v>
      </c>
      <c r="AU115" s="18" t="s">
        <v>87</v>
      </c>
    </row>
    <row r="116" spans="1:65" s="13" customFormat="1" ht="11.25">
      <c r="B116" s="162"/>
      <c r="D116" s="157" t="s">
        <v>151</v>
      </c>
      <c r="E116" s="163" t="s">
        <v>3</v>
      </c>
      <c r="F116" s="164" t="s">
        <v>746</v>
      </c>
      <c r="H116" s="165">
        <v>590.976</v>
      </c>
      <c r="I116" s="166"/>
      <c r="L116" s="162"/>
      <c r="M116" s="167"/>
      <c r="N116" s="168"/>
      <c r="O116" s="168"/>
      <c r="P116" s="168"/>
      <c r="Q116" s="168"/>
      <c r="R116" s="168"/>
      <c r="S116" s="168"/>
      <c r="T116" s="169"/>
      <c r="AT116" s="163" t="s">
        <v>151</v>
      </c>
      <c r="AU116" s="163" t="s">
        <v>87</v>
      </c>
      <c r="AV116" s="13" t="s">
        <v>87</v>
      </c>
      <c r="AW116" s="13" t="s">
        <v>37</v>
      </c>
      <c r="AX116" s="13" t="s">
        <v>77</v>
      </c>
      <c r="AY116" s="163" t="s">
        <v>140</v>
      </c>
    </row>
    <row r="117" spans="1:65" s="13" customFormat="1" ht="11.25">
      <c r="B117" s="162"/>
      <c r="D117" s="157" t="s">
        <v>151</v>
      </c>
      <c r="E117" s="163" t="s">
        <v>3</v>
      </c>
      <c r="F117" s="164" t="s">
        <v>747</v>
      </c>
      <c r="H117" s="165">
        <v>590.976</v>
      </c>
      <c r="I117" s="166"/>
      <c r="L117" s="162"/>
      <c r="M117" s="167"/>
      <c r="N117" s="168"/>
      <c r="O117" s="168"/>
      <c r="P117" s="168"/>
      <c r="Q117" s="168"/>
      <c r="R117" s="168"/>
      <c r="S117" s="168"/>
      <c r="T117" s="169"/>
      <c r="AT117" s="163" t="s">
        <v>151</v>
      </c>
      <c r="AU117" s="163" t="s">
        <v>87</v>
      </c>
      <c r="AV117" s="13" t="s">
        <v>87</v>
      </c>
      <c r="AW117" s="13" t="s">
        <v>37</v>
      </c>
      <c r="AX117" s="13" t="s">
        <v>77</v>
      </c>
      <c r="AY117" s="163" t="s">
        <v>140</v>
      </c>
    </row>
    <row r="118" spans="1:65" s="14" customFormat="1" ht="11.25">
      <c r="B118" s="170"/>
      <c r="D118" s="157" t="s">
        <v>151</v>
      </c>
      <c r="E118" s="171" t="s">
        <v>3</v>
      </c>
      <c r="F118" s="172" t="s">
        <v>167</v>
      </c>
      <c r="H118" s="173">
        <v>1181.952</v>
      </c>
      <c r="I118" s="174"/>
      <c r="L118" s="170"/>
      <c r="M118" s="175"/>
      <c r="N118" s="176"/>
      <c r="O118" s="176"/>
      <c r="P118" s="176"/>
      <c r="Q118" s="176"/>
      <c r="R118" s="176"/>
      <c r="S118" s="176"/>
      <c r="T118" s="177"/>
      <c r="AT118" s="171" t="s">
        <v>151</v>
      </c>
      <c r="AU118" s="171" t="s">
        <v>87</v>
      </c>
      <c r="AV118" s="14" t="s">
        <v>147</v>
      </c>
      <c r="AW118" s="14" t="s">
        <v>37</v>
      </c>
      <c r="AX118" s="14" t="s">
        <v>84</v>
      </c>
      <c r="AY118" s="171" t="s">
        <v>140</v>
      </c>
    </row>
    <row r="119" spans="1:65" s="2" customFormat="1" ht="36">
      <c r="A119" s="33"/>
      <c r="B119" s="143"/>
      <c r="C119" s="144" t="s">
        <v>179</v>
      </c>
      <c r="D119" s="144" t="s">
        <v>142</v>
      </c>
      <c r="E119" s="145" t="s">
        <v>186</v>
      </c>
      <c r="F119" s="146" t="s">
        <v>187</v>
      </c>
      <c r="G119" s="147" t="s">
        <v>162</v>
      </c>
      <c r="H119" s="148">
        <v>933.32799999999997</v>
      </c>
      <c r="I119" s="149"/>
      <c r="J119" s="150">
        <f>ROUND(I119*H119,2)</f>
        <v>0</v>
      </c>
      <c r="K119" s="146" t="s">
        <v>146</v>
      </c>
      <c r="L119" s="34"/>
      <c r="M119" s="151" t="s">
        <v>3</v>
      </c>
      <c r="N119" s="152" t="s">
        <v>48</v>
      </c>
      <c r="O119" s="54"/>
      <c r="P119" s="153">
        <f>O119*H119</f>
        <v>0</v>
      </c>
      <c r="Q119" s="153">
        <v>0</v>
      </c>
      <c r="R119" s="153">
        <f>Q119*H119</f>
        <v>0</v>
      </c>
      <c r="S119" s="153">
        <v>0</v>
      </c>
      <c r="T119" s="154">
        <f>S119*H119</f>
        <v>0</v>
      </c>
      <c r="U119" s="33"/>
      <c r="V119" s="33"/>
      <c r="W119" s="33"/>
      <c r="X119" s="33"/>
      <c r="Y119" s="33"/>
      <c r="Z119" s="33"/>
      <c r="AA119" s="33"/>
      <c r="AB119" s="33"/>
      <c r="AC119" s="33"/>
      <c r="AD119" s="33"/>
      <c r="AE119" s="33"/>
      <c r="AR119" s="155" t="s">
        <v>147</v>
      </c>
      <c r="AT119" s="155" t="s">
        <v>142</v>
      </c>
      <c r="AU119" s="155" t="s">
        <v>87</v>
      </c>
      <c r="AY119" s="18" t="s">
        <v>140</v>
      </c>
      <c r="BE119" s="156">
        <f>IF(N119="základní",J119,0)</f>
        <v>0</v>
      </c>
      <c r="BF119" s="156">
        <f>IF(N119="snížená",J119,0)</f>
        <v>0</v>
      </c>
      <c r="BG119" s="156">
        <f>IF(N119="zákl. přenesená",J119,0)</f>
        <v>0</v>
      </c>
      <c r="BH119" s="156">
        <f>IF(N119="sníž. přenesená",J119,0)</f>
        <v>0</v>
      </c>
      <c r="BI119" s="156">
        <f>IF(N119="nulová",J119,0)</f>
        <v>0</v>
      </c>
      <c r="BJ119" s="18" t="s">
        <v>84</v>
      </c>
      <c r="BK119" s="156">
        <f>ROUND(I119*H119,2)</f>
        <v>0</v>
      </c>
      <c r="BL119" s="18" t="s">
        <v>147</v>
      </c>
      <c r="BM119" s="155" t="s">
        <v>748</v>
      </c>
    </row>
    <row r="120" spans="1:65" s="2" customFormat="1" ht="58.5">
      <c r="A120" s="33"/>
      <c r="B120" s="34"/>
      <c r="C120" s="33"/>
      <c r="D120" s="157" t="s">
        <v>149</v>
      </c>
      <c r="E120" s="33"/>
      <c r="F120" s="158" t="s">
        <v>189</v>
      </c>
      <c r="G120" s="33"/>
      <c r="H120" s="33"/>
      <c r="I120" s="159"/>
      <c r="J120" s="33"/>
      <c r="K120" s="33"/>
      <c r="L120" s="34"/>
      <c r="M120" s="160"/>
      <c r="N120" s="161"/>
      <c r="O120" s="54"/>
      <c r="P120" s="54"/>
      <c r="Q120" s="54"/>
      <c r="R120" s="54"/>
      <c r="S120" s="54"/>
      <c r="T120" s="55"/>
      <c r="U120" s="33"/>
      <c r="V120" s="33"/>
      <c r="W120" s="33"/>
      <c r="X120" s="33"/>
      <c r="Y120" s="33"/>
      <c r="Z120" s="33"/>
      <c r="AA120" s="33"/>
      <c r="AB120" s="33"/>
      <c r="AC120" s="33"/>
      <c r="AD120" s="33"/>
      <c r="AE120" s="33"/>
      <c r="AT120" s="18" t="s">
        <v>149</v>
      </c>
      <c r="AU120" s="18" t="s">
        <v>87</v>
      </c>
    </row>
    <row r="121" spans="1:65" s="15" customFormat="1" ht="11.25">
      <c r="B121" s="178"/>
      <c r="D121" s="157" t="s">
        <v>151</v>
      </c>
      <c r="E121" s="179" t="s">
        <v>3</v>
      </c>
      <c r="F121" s="180" t="s">
        <v>190</v>
      </c>
      <c r="H121" s="179" t="s">
        <v>3</v>
      </c>
      <c r="I121" s="181"/>
      <c r="L121" s="178"/>
      <c r="M121" s="182"/>
      <c r="N121" s="183"/>
      <c r="O121" s="183"/>
      <c r="P121" s="183"/>
      <c r="Q121" s="183"/>
      <c r="R121" s="183"/>
      <c r="S121" s="183"/>
      <c r="T121" s="184"/>
      <c r="AT121" s="179" t="s">
        <v>151</v>
      </c>
      <c r="AU121" s="179" t="s">
        <v>87</v>
      </c>
      <c r="AV121" s="15" t="s">
        <v>84</v>
      </c>
      <c r="AW121" s="15" t="s">
        <v>37</v>
      </c>
      <c r="AX121" s="15" t="s">
        <v>77</v>
      </c>
      <c r="AY121" s="179" t="s">
        <v>140</v>
      </c>
    </row>
    <row r="122" spans="1:65" s="13" customFormat="1" ht="11.25">
      <c r="B122" s="162"/>
      <c r="D122" s="157" t="s">
        <v>151</v>
      </c>
      <c r="E122" s="163" t="s">
        <v>3</v>
      </c>
      <c r="F122" s="164" t="s">
        <v>749</v>
      </c>
      <c r="H122" s="165">
        <v>154.27799999999999</v>
      </c>
      <c r="I122" s="166"/>
      <c r="L122" s="162"/>
      <c r="M122" s="167"/>
      <c r="N122" s="168"/>
      <c r="O122" s="168"/>
      <c r="P122" s="168"/>
      <c r="Q122" s="168"/>
      <c r="R122" s="168"/>
      <c r="S122" s="168"/>
      <c r="T122" s="169"/>
      <c r="AT122" s="163" t="s">
        <v>151</v>
      </c>
      <c r="AU122" s="163" t="s">
        <v>87</v>
      </c>
      <c r="AV122" s="13" t="s">
        <v>87</v>
      </c>
      <c r="AW122" s="13" t="s">
        <v>37</v>
      </c>
      <c r="AX122" s="13" t="s">
        <v>77</v>
      </c>
      <c r="AY122" s="163" t="s">
        <v>140</v>
      </c>
    </row>
    <row r="123" spans="1:65" s="13" customFormat="1" ht="11.25">
      <c r="B123" s="162"/>
      <c r="D123" s="157" t="s">
        <v>151</v>
      </c>
      <c r="E123" s="163" t="s">
        <v>3</v>
      </c>
      <c r="F123" s="164" t="s">
        <v>750</v>
      </c>
      <c r="H123" s="165">
        <v>779.05</v>
      </c>
      <c r="I123" s="166"/>
      <c r="L123" s="162"/>
      <c r="M123" s="167"/>
      <c r="N123" s="168"/>
      <c r="O123" s="168"/>
      <c r="P123" s="168"/>
      <c r="Q123" s="168"/>
      <c r="R123" s="168"/>
      <c r="S123" s="168"/>
      <c r="T123" s="169"/>
      <c r="AT123" s="163" t="s">
        <v>151</v>
      </c>
      <c r="AU123" s="163" t="s">
        <v>87</v>
      </c>
      <c r="AV123" s="13" t="s">
        <v>87</v>
      </c>
      <c r="AW123" s="13" t="s">
        <v>37</v>
      </c>
      <c r="AX123" s="13" t="s">
        <v>77</v>
      </c>
      <c r="AY123" s="163" t="s">
        <v>140</v>
      </c>
    </row>
    <row r="124" spans="1:65" s="14" customFormat="1" ht="11.25">
      <c r="B124" s="170"/>
      <c r="D124" s="157" t="s">
        <v>151</v>
      </c>
      <c r="E124" s="171" t="s">
        <v>3</v>
      </c>
      <c r="F124" s="172" t="s">
        <v>167</v>
      </c>
      <c r="H124" s="173">
        <v>933.32799999999997</v>
      </c>
      <c r="I124" s="174"/>
      <c r="L124" s="170"/>
      <c r="M124" s="175"/>
      <c r="N124" s="176"/>
      <c r="O124" s="176"/>
      <c r="P124" s="176"/>
      <c r="Q124" s="176"/>
      <c r="R124" s="176"/>
      <c r="S124" s="176"/>
      <c r="T124" s="177"/>
      <c r="AT124" s="171" t="s">
        <v>151</v>
      </c>
      <c r="AU124" s="171" t="s">
        <v>87</v>
      </c>
      <c r="AV124" s="14" t="s">
        <v>147</v>
      </c>
      <c r="AW124" s="14" t="s">
        <v>37</v>
      </c>
      <c r="AX124" s="14" t="s">
        <v>84</v>
      </c>
      <c r="AY124" s="171" t="s">
        <v>140</v>
      </c>
    </row>
    <row r="125" spans="1:65" s="2" customFormat="1" ht="24">
      <c r="A125" s="33"/>
      <c r="B125" s="143"/>
      <c r="C125" s="144" t="s">
        <v>185</v>
      </c>
      <c r="D125" s="144" t="s">
        <v>142</v>
      </c>
      <c r="E125" s="145" t="s">
        <v>751</v>
      </c>
      <c r="F125" s="146" t="s">
        <v>752</v>
      </c>
      <c r="G125" s="147" t="s">
        <v>162</v>
      </c>
      <c r="H125" s="148">
        <v>590.976</v>
      </c>
      <c r="I125" s="149"/>
      <c r="J125" s="150">
        <f>ROUND(I125*H125,2)</f>
        <v>0</v>
      </c>
      <c r="K125" s="146" t="s">
        <v>146</v>
      </c>
      <c r="L125" s="34"/>
      <c r="M125" s="151" t="s">
        <v>3</v>
      </c>
      <c r="N125" s="152" t="s">
        <v>48</v>
      </c>
      <c r="O125" s="54"/>
      <c r="P125" s="153">
        <f>O125*H125</f>
        <v>0</v>
      </c>
      <c r="Q125" s="153">
        <v>0</v>
      </c>
      <c r="R125" s="153">
        <f>Q125*H125</f>
        <v>0</v>
      </c>
      <c r="S125" s="153">
        <v>0</v>
      </c>
      <c r="T125" s="154">
        <f>S125*H125</f>
        <v>0</v>
      </c>
      <c r="U125" s="33"/>
      <c r="V125" s="33"/>
      <c r="W125" s="33"/>
      <c r="X125" s="33"/>
      <c r="Y125" s="33"/>
      <c r="Z125" s="33"/>
      <c r="AA125" s="33"/>
      <c r="AB125" s="33"/>
      <c r="AC125" s="33"/>
      <c r="AD125" s="33"/>
      <c r="AE125" s="33"/>
      <c r="AR125" s="155" t="s">
        <v>147</v>
      </c>
      <c r="AT125" s="155" t="s">
        <v>142</v>
      </c>
      <c r="AU125" s="155" t="s">
        <v>87</v>
      </c>
      <c r="AY125" s="18" t="s">
        <v>140</v>
      </c>
      <c r="BE125" s="156">
        <f>IF(N125="základní",J125,0)</f>
        <v>0</v>
      </c>
      <c r="BF125" s="156">
        <f>IF(N125="snížená",J125,0)</f>
        <v>0</v>
      </c>
      <c r="BG125" s="156">
        <f>IF(N125="zákl. přenesená",J125,0)</f>
        <v>0</v>
      </c>
      <c r="BH125" s="156">
        <f>IF(N125="sníž. přenesená",J125,0)</f>
        <v>0</v>
      </c>
      <c r="BI125" s="156">
        <f>IF(N125="nulová",J125,0)</f>
        <v>0</v>
      </c>
      <c r="BJ125" s="18" t="s">
        <v>84</v>
      </c>
      <c r="BK125" s="156">
        <f>ROUND(I125*H125,2)</f>
        <v>0</v>
      </c>
      <c r="BL125" s="18" t="s">
        <v>147</v>
      </c>
      <c r="BM125" s="155" t="s">
        <v>753</v>
      </c>
    </row>
    <row r="126" spans="1:65" s="2" customFormat="1" ht="87.75">
      <c r="A126" s="33"/>
      <c r="B126" s="34"/>
      <c r="C126" s="33"/>
      <c r="D126" s="157" t="s">
        <v>149</v>
      </c>
      <c r="E126" s="33"/>
      <c r="F126" s="158" t="s">
        <v>754</v>
      </c>
      <c r="G126" s="33"/>
      <c r="H126" s="33"/>
      <c r="I126" s="159"/>
      <c r="J126" s="33"/>
      <c r="K126" s="33"/>
      <c r="L126" s="34"/>
      <c r="M126" s="160"/>
      <c r="N126" s="161"/>
      <c r="O126" s="54"/>
      <c r="P126" s="54"/>
      <c r="Q126" s="54"/>
      <c r="R126" s="54"/>
      <c r="S126" s="54"/>
      <c r="T126" s="55"/>
      <c r="U126" s="33"/>
      <c r="V126" s="33"/>
      <c r="W126" s="33"/>
      <c r="X126" s="33"/>
      <c r="Y126" s="33"/>
      <c r="Z126" s="33"/>
      <c r="AA126" s="33"/>
      <c r="AB126" s="33"/>
      <c r="AC126" s="33"/>
      <c r="AD126" s="33"/>
      <c r="AE126" s="33"/>
      <c r="AT126" s="18" t="s">
        <v>149</v>
      </c>
      <c r="AU126" s="18" t="s">
        <v>87</v>
      </c>
    </row>
    <row r="127" spans="1:65" s="15" customFormat="1" ht="11.25">
      <c r="B127" s="178"/>
      <c r="D127" s="157" t="s">
        <v>151</v>
      </c>
      <c r="E127" s="179" t="s">
        <v>3</v>
      </c>
      <c r="F127" s="180" t="s">
        <v>755</v>
      </c>
      <c r="H127" s="179" t="s">
        <v>3</v>
      </c>
      <c r="I127" s="181"/>
      <c r="L127" s="178"/>
      <c r="M127" s="182"/>
      <c r="N127" s="183"/>
      <c r="O127" s="183"/>
      <c r="P127" s="183"/>
      <c r="Q127" s="183"/>
      <c r="R127" s="183"/>
      <c r="S127" s="183"/>
      <c r="T127" s="184"/>
      <c r="AT127" s="179" t="s">
        <v>151</v>
      </c>
      <c r="AU127" s="179" t="s">
        <v>87</v>
      </c>
      <c r="AV127" s="15" t="s">
        <v>84</v>
      </c>
      <c r="AW127" s="15" t="s">
        <v>37</v>
      </c>
      <c r="AX127" s="15" t="s">
        <v>77</v>
      </c>
      <c r="AY127" s="179" t="s">
        <v>140</v>
      </c>
    </row>
    <row r="128" spans="1:65" s="13" customFormat="1" ht="11.25">
      <c r="B128" s="162"/>
      <c r="D128" s="157" t="s">
        <v>151</v>
      </c>
      <c r="E128" s="163" t="s">
        <v>3</v>
      </c>
      <c r="F128" s="164" t="s">
        <v>756</v>
      </c>
      <c r="H128" s="165">
        <v>590.976</v>
      </c>
      <c r="I128" s="166"/>
      <c r="L128" s="162"/>
      <c r="M128" s="167"/>
      <c r="N128" s="168"/>
      <c r="O128" s="168"/>
      <c r="P128" s="168"/>
      <c r="Q128" s="168"/>
      <c r="R128" s="168"/>
      <c r="S128" s="168"/>
      <c r="T128" s="169"/>
      <c r="AT128" s="163" t="s">
        <v>151</v>
      </c>
      <c r="AU128" s="163" t="s">
        <v>87</v>
      </c>
      <c r="AV128" s="13" t="s">
        <v>87</v>
      </c>
      <c r="AW128" s="13" t="s">
        <v>37</v>
      </c>
      <c r="AX128" s="13" t="s">
        <v>84</v>
      </c>
      <c r="AY128" s="163" t="s">
        <v>140</v>
      </c>
    </row>
    <row r="129" spans="1:65" s="2" customFormat="1" ht="33" customHeight="1">
      <c r="A129" s="33"/>
      <c r="B129" s="143"/>
      <c r="C129" s="144" t="s">
        <v>194</v>
      </c>
      <c r="D129" s="144" t="s">
        <v>142</v>
      </c>
      <c r="E129" s="145" t="s">
        <v>757</v>
      </c>
      <c r="F129" s="146" t="s">
        <v>758</v>
      </c>
      <c r="G129" s="147" t="s">
        <v>162</v>
      </c>
      <c r="H129" s="148">
        <v>447.53399999999999</v>
      </c>
      <c r="I129" s="149"/>
      <c r="J129" s="150">
        <f>ROUND(I129*H129,2)</f>
        <v>0</v>
      </c>
      <c r="K129" s="146" t="s">
        <v>146</v>
      </c>
      <c r="L129" s="34"/>
      <c r="M129" s="151" t="s">
        <v>3</v>
      </c>
      <c r="N129" s="152" t="s">
        <v>48</v>
      </c>
      <c r="O129" s="54"/>
      <c r="P129" s="153">
        <f>O129*H129</f>
        <v>0</v>
      </c>
      <c r="Q129" s="153">
        <v>0</v>
      </c>
      <c r="R129" s="153">
        <f>Q129*H129</f>
        <v>0</v>
      </c>
      <c r="S129" s="153">
        <v>0</v>
      </c>
      <c r="T129" s="154">
        <f>S129*H129</f>
        <v>0</v>
      </c>
      <c r="U129" s="33"/>
      <c r="V129" s="33"/>
      <c r="W129" s="33"/>
      <c r="X129" s="33"/>
      <c r="Y129" s="33"/>
      <c r="Z129" s="33"/>
      <c r="AA129" s="33"/>
      <c r="AB129" s="33"/>
      <c r="AC129" s="33"/>
      <c r="AD129" s="33"/>
      <c r="AE129" s="33"/>
      <c r="AR129" s="155" t="s">
        <v>147</v>
      </c>
      <c r="AT129" s="155" t="s">
        <v>142</v>
      </c>
      <c r="AU129" s="155" t="s">
        <v>87</v>
      </c>
      <c r="AY129" s="18" t="s">
        <v>140</v>
      </c>
      <c r="BE129" s="156">
        <f>IF(N129="základní",J129,0)</f>
        <v>0</v>
      </c>
      <c r="BF129" s="156">
        <f>IF(N129="snížená",J129,0)</f>
        <v>0</v>
      </c>
      <c r="BG129" s="156">
        <f>IF(N129="zákl. přenesená",J129,0)</f>
        <v>0</v>
      </c>
      <c r="BH129" s="156">
        <f>IF(N129="sníž. přenesená",J129,0)</f>
        <v>0</v>
      </c>
      <c r="BI129" s="156">
        <f>IF(N129="nulová",J129,0)</f>
        <v>0</v>
      </c>
      <c r="BJ129" s="18" t="s">
        <v>84</v>
      </c>
      <c r="BK129" s="156">
        <f>ROUND(I129*H129,2)</f>
        <v>0</v>
      </c>
      <c r="BL129" s="18" t="s">
        <v>147</v>
      </c>
      <c r="BM129" s="155" t="s">
        <v>759</v>
      </c>
    </row>
    <row r="130" spans="1:65" s="2" customFormat="1" ht="58.5">
      <c r="A130" s="33"/>
      <c r="B130" s="34"/>
      <c r="C130" s="33"/>
      <c r="D130" s="157" t="s">
        <v>149</v>
      </c>
      <c r="E130" s="33"/>
      <c r="F130" s="158" t="s">
        <v>760</v>
      </c>
      <c r="G130" s="33"/>
      <c r="H130" s="33"/>
      <c r="I130" s="159"/>
      <c r="J130" s="33"/>
      <c r="K130" s="33"/>
      <c r="L130" s="34"/>
      <c r="M130" s="160"/>
      <c r="N130" s="161"/>
      <c r="O130" s="54"/>
      <c r="P130" s="54"/>
      <c r="Q130" s="54"/>
      <c r="R130" s="54"/>
      <c r="S130" s="54"/>
      <c r="T130" s="55"/>
      <c r="U130" s="33"/>
      <c r="V130" s="33"/>
      <c r="W130" s="33"/>
      <c r="X130" s="33"/>
      <c r="Y130" s="33"/>
      <c r="Z130" s="33"/>
      <c r="AA130" s="33"/>
      <c r="AB130" s="33"/>
      <c r="AC130" s="33"/>
      <c r="AD130" s="33"/>
      <c r="AE130" s="33"/>
      <c r="AT130" s="18" t="s">
        <v>149</v>
      </c>
      <c r="AU130" s="18" t="s">
        <v>87</v>
      </c>
    </row>
    <row r="131" spans="1:65" s="13" customFormat="1" ht="11.25">
      <c r="B131" s="162"/>
      <c r="D131" s="157" t="s">
        <v>151</v>
      </c>
      <c r="E131" s="163" t="s">
        <v>3</v>
      </c>
      <c r="F131" s="164" t="s">
        <v>761</v>
      </c>
      <c r="H131" s="165">
        <v>447.53399999999999</v>
      </c>
      <c r="I131" s="166"/>
      <c r="L131" s="162"/>
      <c r="M131" s="167"/>
      <c r="N131" s="168"/>
      <c r="O131" s="168"/>
      <c r="P131" s="168"/>
      <c r="Q131" s="168"/>
      <c r="R131" s="168"/>
      <c r="S131" s="168"/>
      <c r="T131" s="169"/>
      <c r="AT131" s="163" t="s">
        <v>151</v>
      </c>
      <c r="AU131" s="163" t="s">
        <v>87</v>
      </c>
      <c r="AV131" s="13" t="s">
        <v>87</v>
      </c>
      <c r="AW131" s="13" t="s">
        <v>37</v>
      </c>
      <c r="AX131" s="13" t="s">
        <v>84</v>
      </c>
      <c r="AY131" s="163" t="s">
        <v>140</v>
      </c>
    </row>
    <row r="132" spans="1:65" s="2" customFormat="1" ht="33" customHeight="1">
      <c r="A132" s="33"/>
      <c r="B132" s="143"/>
      <c r="C132" s="144" t="s">
        <v>203</v>
      </c>
      <c r="D132" s="144" t="s">
        <v>142</v>
      </c>
      <c r="E132" s="145" t="s">
        <v>762</v>
      </c>
      <c r="F132" s="146" t="s">
        <v>763</v>
      </c>
      <c r="G132" s="147" t="s">
        <v>162</v>
      </c>
      <c r="H132" s="148">
        <v>7716.6610000000001</v>
      </c>
      <c r="I132" s="149"/>
      <c r="J132" s="150">
        <f>ROUND(I132*H132,2)</f>
        <v>0</v>
      </c>
      <c r="K132" s="146" t="s">
        <v>146</v>
      </c>
      <c r="L132" s="34"/>
      <c r="M132" s="151" t="s">
        <v>3</v>
      </c>
      <c r="N132" s="152" t="s">
        <v>48</v>
      </c>
      <c r="O132" s="54"/>
      <c r="P132" s="153">
        <f>O132*H132</f>
        <v>0</v>
      </c>
      <c r="Q132" s="153">
        <v>0</v>
      </c>
      <c r="R132" s="153">
        <f>Q132*H132</f>
        <v>0</v>
      </c>
      <c r="S132" s="153">
        <v>0</v>
      </c>
      <c r="T132" s="154">
        <f>S132*H132</f>
        <v>0</v>
      </c>
      <c r="U132" s="33"/>
      <c r="V132" s="33"/>
      <c r="W132" s="33"/>
      <c r="X132" s="33"/>
      <c r="Y132" s="33"/>
      <c r="Z132" s="33"/>
      <c r="AA132" s="33"/>
      <c r="AB132" s="33"/>
      <c r="AC132" s="33"/>
      <c r="AD132" s="33"/>
      <c r="AE132" s="33"/>
      <c r="AR132" s="155" t="s">
        <v>147</v>
      </c>
      <c r="AT132" s="155" t="s">
        <v>142</v>
      </c>
      <c r="AU132" s="155" t="s">
        <v>87</v>
      </c>
      <c r="AY132" s="18" t="s">
        <v>140</v>
      </c>
      <c r="BE132" s="156">
        <f>IF(N132="základní",J132,0)</f>
        <v>0</v>
      </c>
      <c r="BF132" s="156">
        <f>IF(N132="snížená",J132,0)</f>
        <v>0</v>
      </c>
      <c r="BG132" s="156">
        <f>IF(N132="zákl. přenesená",J132,0)</f>
        <v>0</v>
      </c>
      <c r="BH132" s="156">
        <f>IF(N132="sníž. přenesená",J132,0)</f>
        <v>0</v>
      </c>
      <c r="BI132" s="156">
        <f>IF(N132="nulová",J132,0)</f>
        <v>0</v>
      </c>
      <c r="BJ132" s="18" t="s">
        <v>84</v>
      </c>
      <c r="BK132" s="156">
        <f>ROUND(I132*H132,2)</f>
        <v>0</v>
      </c>
      <c r="BL132" s="18" t="s">
        <v>147</v>
      </c>
      <c r="BM132" s="155" t="s">
        <v>764</v>
      </c>
    </row>
    <row r="133" spans="1:65" s="2" customFormat="1" ht="58.5">
      <c r="A133" s="33"/>
      <c r="B133" s="34"/>
      <c r="C133" s="33"/>
      <c r="D133" s="157" t="s">
        <v>149</v>
      </c>
      <c r="E133" s="33"/>
      <c r="F133" s="158" t="s">
        <v>760</v>
      </c>
      <c r="G133" s="33"/>
      <c r="H133" s="33"/>
      <c r="I133" s="159"/>
      <c r="J133" s="33"/>
      <c r="K133" s="33"/>
      <c r="L133" s="34"/>
      <c r="M133" s="160"/>
      <c r="N133" s="161"/>
      <c r="O133" s="54"/>
      <c r="P133" s="54"/>
      <c r="Q133" s="54"/>
      <c r="R133" s="54"/>
      <c r="S133" s="54"/>
      <c r="T133" s="55"/>
      <c r="U133" s="33"/>
      <c r="V133" s="33"/>
      <c r="W133" s="33"/>
      <c r="X133" s="33"/>
      <c r="Y133" s="33"/>
      <c r="Z133" s="33"/>
      <c r="AA133" s="33"/>
      <c r="AB133" s="33"/>
      <c r="AC133" s="33"/>
      <c r="AD133" s="33"/>
      <c r="AE133" s="33"/>
      <c r="AT133" s="18" t="s">
        <v>149</v>
      </c>
      <c r="AU133" s="18" t="s">
        <v>87</v>
      </c>
    </row>
    <row r="134" spans="1:65" s="15" customFormat="1" ht="11.25">
      <c r="B134" s="178"/>
      <c r="D134" s="157" t="s">
        <v>151</v>
      </c>
      <c r="E134" s="179" t="s">
        <v>3</v>
      </c>
      <c r="F134" s="180" t="s">
        <v>755</v>
      </c>
      <c r="H134" s="179" t="s">
        <v>3</v>
      </c>
      <c r="I134" s="181"/>
      <c r="L134" s="178"/>
      <c r="M134" s="182"/>
      <c r="N134" s="183"/>
      <c r="O134" s="183"/>
      <c r="P134" s="183"/>
      <c r="Q134" s="183"/>
      <c r="R134" s="183"/>
      <c r="S134" s="183"/>
      <c r="T134" s="184"/>
      <c r="AT134" s="179" t="s">
        <v>151</v>
      </c>
      <c r="AU134" s="179" t="s">
        <v>87</v>
      </c>
      <c r="AV134" s="15" t="s">
        <v>84</v>
      </c>
      <c r="AW134" s="15" t="s">
        <v>37</v>
      </c>
      <c r="AX134" s="15" t="s">
        <v>77</v>
      </c>
      <c r="AY134" s="179" t="s">
        <v>140</v>
      </c>
    </row>
    <row r="135" spans="1:65" s="13" customFormat="1" ht="11.25">
      <c r="B135" s="162"/>
      <c r="D135" s="157" t="s">
        <v>151</v>
      </c>
      <c r="E135" s="163" t="s">
        <v>3</v>
      </c>
      <c r="F135" s="164" t="s">
        <v>765</v>
      </c>
      <c r="H135" s="165">
        <v>3534.02</v>
      </c>
      <c r="I135" s="166"/>
      <c r="L135" s="162"/>
      <c r="M135" s="167"/>
      <c r="N135" s="168"/>
      <c r="O135" s="168"/>
      <c r="P135" s="168"/>
      <c r="Q135" s="168"/>
      <c r="R135" s="168"/>
      <c r="S135" s="168"/>
      <c r="T135" s="169"/>
      <c r="AT135" s="163" t="s">
        <v>151</v>
      </c>
      <c r="AU135" s="163" t="s">
        <v>87</v>
      </c>
      <c r="AV135" s="13" t="s">
        <v>87</v>
      </c>
      <c r="AW135" s="13" t="s">
        <v>37</v>
      </c>
      <c r="AX135" s="13" t="s">
        <v>77</v>
      </c>
      <c r="AY135" s="163" t="s">
        <v>140</v>
      </c>
    </row>
    <row r="136" spans="1:65" s="13" customFormat="1" ht="11.25">
      <c r="B136" s="162"/>
      <c r="D136" s="157" t="s">
        <v>151</v>
      </c>
      <c r="E136" s="163" t="s">
        <v>3</v>
      </c>
      <c r="F136" s="164" t="s">
        <v>766</v>
      </c>
      <c r="H136" s="165">
        <v>4630.1750000000002</v>
      </c>
      <c r="I136" s="166"/>
      <c r="L136" s="162"/>
      <c r="M136" s="167"/>
      <c r="N136" s="168"/>
      <c r="O136" s="168"/>
      <c r="P136" s="168"/>
      <c r="Q136" s="168"/>
      <c r="R136" s="168"/>
      <c r="S136" s="168"/>
      <c r="T136" s="169"/>
      <c r="AT136" s="163" t="s">
        <v>151</v>
      </c>
      <c r="AU136" s="163" t="s">
        <v>87</v>
      </c>
      <c r="AV136" s="13" t="s">
        <v>87</v>
      </c>
      <c r="AW136" s="13" t="s">
        <v>37</v>
      </c>
      <c r="AX136" s="13" t="s">
        <v>77</v>
      </c>
      <c r="AY136" s="163" t="s">
        <v>140</v>
      </c>
    </row>
    <row r="137" spans="1:65" s="13" customFormat="1" ht="11.25">
      <c r="B137" s="162"/>
      <c r="D137" s="157" t="s">
        <v>151</v>
      </c>
      <c r="E137" s="163" t="s">
        <v>3</v>
      </c>
      <c r="F137" s="164" t="s">
        <v>767</v>
      </c>
      <c r="H137" s="165">
        <v>-447.53399999999999</v>
      </c>
      <c r="I137" s="166"/>
      <c r="L137" s="162"/>
      <c r="M137" s="167"/>
      <c r="N137" s="168"/>
      <c r="O137" s="168"/>
      <c r="P137" s="168"/>
      <c r="Q137" s="168"/>
      <c r="R137" s="168"/>
      <c r="S137" s="168"/>
      <c r="T137" s="169"/>
      <c r="AT137" s="163" t="s">
        <v>151</v>
      </c>
      <c r="AU137" s="163" t="s">
        <v>87</v>
      </c>
      <c r="AV137" s="13" t="s">
        <v>87</v>
      </c>
      <c r="AW137" s="13" t="s">
        <v>37</v>
      </c>
      <c r="AX137" s="13" t="s">
        <v>77</v>
      </c>
      <c r="AY137" s="163" t="s">
        <v>140</v>
      </c>
    </row>
    <row r="138" spans="1:65" s="14" customFormat="1" ht="11.25">
      <c r="B138" s="170"/>
      <c r="D138" s="157" t="s">
        <v>151</v>
      </c>
      <c r="E138" s="171" t="s">
        <v>3</v>
      </c>
      <c r="F138" s="172" t="s">
        <v>167</v>
      </c>
      <c r="H138" s="173">
        <v>7716.6610000000001</v>
      </c>
      <c r="I138" s="174"/>
      <c r="L138" s="170"/>
      <c r="M138" s="175"/>
      <c r="N138" s="176"/>
      <c r="O138" s="176"/>
      <c r="P138" s="176"/>
      <c r="Q138" s="176"/>
      <c r="R138" s="176"/>
      <c r="S138" s="176"/>
      <c r="T138" s="177"/>
      <c r="AT138" s="171" t="s">
        <v>151</v>
      </c>
      <c r="AU138" s="171" t="s">
        <v>87</v>
      </c>
      <c r="AV138" s="14" t="s">
        <v>147</v>
      </c>
      <c r="AW138" s="14" t="s">
        <v>37</v>
      </c>
      <c r="AX138" s="14" t="s">
        <v>84</v>
      </c>
      <c r="AY138" s="171" t="s">
        <v>140</v>
      </c>
    </row>
    <row r="139" spans="1:65" s="2" customFormat="1" ht="16.5" customHeight="1">
      <c r="A139" s="33"/>
      <c r="B139" s="143"/>
      <c r="C139" s="185" t="s">
        <v>210</v>
      </c>
      <c r="D139" s="185" t="s">
        <v>211</v>
      </c>
      <c r="E139" s="186" t="s">
        <v>212</v>
      </c>
      <c r="F139" s="187" t="s">
        <v>213</v>
      </c>
      <c r="G139" s="188" t="s">
        <v>197</v>
      </c>
      <c r="H139" s="189">
        <v>15511.971</v>
      </c>
      <c r="I139" s="190"/>
      <c r="J139" s="191">
        <f>ROUND(I139*H139,2)</f>
        <v>0</v>
      </c>
      <c r="K139" s="187" t="s">
        <v>146</v>
      </c>
      <c r="L139" s="192"/>
      <c r="M139" s="193" t="s">
        <v>3</v>
      </c>
      <c r="N139" s="194" t="s">
        <v>48</v>
      </c>
      <c r="O139" s="54"/>
      <c r="P139" s="153">
        <f>O139*H139</f>
        <v>0</v>
      </c>
      <c r="Q139" s="153">
        <v>0</v>
      </c>
      <c r="R139" s="153">
        <f>Q139*H139</f>
        <v>0</v>
      </c>
      <c r="S139" s="153">
        <v>0</v>
      </c>
      <c r="T139" s="154">
        <f>S139*H139</f>
        <v>0</v>
      </c>
      <c r="U139" s="33"/>
      <c r="V139" s="33"/>
      <c r="W139" s="33"/>
      <c r="X139" s="33"/>
      <c r="Y139" s="33"/>
      <c r="Z139" s="33"/>
      <c r="AA139" s="33"/>
      <c r="AB139" s="33"/>
      <c r="AC139" s="33"/>
      <c r="AD139" s="33"/>
      <c r="AE139" s="33"/>
      <c r="AR139" s="155" t="s">
        <v>194</v>
      </c>
      <c r="AT139" s="155" t="s">
        <v>211</v>
      </c>
      <c r="AU139" s="155" t="s">
        <v>87</v>
      </c>
      <c r="AY139" s="18" t="s">
        <v>140</v>
      </c>
      <c r="BE139" s="156">
        <f>IF(N139="základní",J139,0)</f>
        <v>0</v>
      </c>
      <c r="BF139" s="156">
        <f>IF(N139="snížená",J139,0)</f>
        <v>0</v>
      </c>
      <c r="BG139" s="156">
        <f>IF(N139="zákl. přenesená",J139,0)</f>
        <v>0</v>
      </c>
      <c r="BH139" s="156">
        <f>IF(N139="sníž. přenesená",J139,0)</f>
        <v>0</v>
      </c>
      <c r="BI139" s="156">
        <f>IF(N139="nulová",J139,0)</f>
        <v>0</v>
      </c>
      <c r="BJ139" s="18" t="s">
        <v>84</v>
      </c>
      <c r="BK139" s="156">
        <f>ROUND(I139*H139,2)</f>
        <v>0</v>
      </c>
      <c r="BL139" s="18" t="s">
        <v>147</v>
      </c>
      <c r="BM139" s="155" t="s">
        <v>768</v>
      </c>
    </row>
    <row r="140" spans="1:65" s="13" customFormat="1" ht="11.25">
      <c r="B140" s="162"/>
      <c r="D140" s="157" t="s">
        <v>151</v>
      </c>
      <c r="E140" s="163" t="s">
        <v>3</v>
      </c>
      <c r="F140" s="164" t="s">
        <v>769</v>
      </c>
      <c r="H140" s="165">
        <v>15511.971</v>
      </c>
      <c r="I140" s="166"/>
      <c r="L140" s="162"/>
      <c r="M140" s="167"/>
      <c r="N140" s="168"/>
      <c r="O140" s="168"/>
      <c r="P140" s="168"/>
      <c r="Q140" s="168"/>
      <c r="R140" s="168"/>
      <c r="S140" s="168"/>
      <c r="T140" s="169"/>
      <c r="AT140" s="163" t="s">
        <v>151</v>
      </c>
      <c r="AU140" s="163" t="s">
        <v>87</v>
      </c>
      <c r="AV140" s="13" t="s">
        <v>87</v>
      </c>
      <c r="AW140" s="13" t="s">
        <v>37</v>
      </c>
      <c r="AX140" s="13" t="s">
        <v>84</v>
      </c>
      <c r="AY140" s="163" t="s">
        <v>140</v>
      </c>
    </row>
    <row r="141" spans="1:65" s="2" customFormat="1" ht="24">
      <c r="A141" s="33"/>
      <c r="B141" s="143"/>
      <c r="C141" s="144" t="s">
        <v>217</v>
      </c>
      <c r="D141" s="144" t="s">
        <v>142</v>
      </c>
      <c r="E141" s="145" t="s">
        <v>195</v>
      </c>
      <c r="F141" s="146" t="s">
        <v>196</v>
      </c>
      <c r="G141" s="147" t="s">
        <v>197</v>
      </c>
      <c r="H141" s="148">
        <v>1773.3230000000001</v>
      </c>
      <c r="I141" s="149"/>
      <c r="J141" s="150">
        <f>ROUND(I141*H141,2)</f>
        <v>0</v>
      </c>
      <c r="K141" s="146" t="s">
        <v>146</v>
      </c>
      <c r="L141" s="34"/>
      <c r="M141" s="151" t="s">
        <v>3</v>
      </c>
      <c r="N141" s="152" t="s">
        <v>48</v>
      </c>
      <c r="O141" s="54"/>
      <c r="P141" s="153">
        <f>O141*H141</f>
        <v>0</v>
      </c>
      <c r="Q141" s="153">
        <v>0</v>
      </c>
      <c r="R141" s="153">
        <f>Q141*H141</f>
        <v>0</v>
      </c>
      <c r="S141" s="153">
        <v>0</v>
      </c>
      <c r="T141" s="154">
        <f>S141*H141</f>
        <v>0</v>
      </c>
      <c r="U141" s="33"/>
      <c r="V141" s="33"/>
      <c r="W141" s="33"/>
      <c r="X141" s="33"/>
      <c r="Y141" s="33"/>
      <c r="Z141" s="33"/>
      <c r="AA141" s="33"/>
      <c r="AB141" s="33"/>
      <c r="AC141" s="33"/>
      <c r="AD141" s="33"/>
      <c r="AE141" s="33"/>
      <c r="AR141" s="155" t="s">
        <v>147</v>
      </c>
      <c r="AT141" s="155" t="s">
        <v>142</v>
      </c>
      <c r="AU141" s="155" t="s">
        <v>87</v>
      </c>
      <c r="AY141" s="18" t="s">
        <v>140</v>
      </c>
      <c r="BE141" s="156">
        <f>IF(N141="základní",J141,0)</f>
        <v>0</v>
      </c>
      <c r="BF141" s="156">
        <f>IF(N141="snížená",J141,0)</f>
        <v>0</v>
      </c>
      <c r="BG141" s="156">
        <f>IF(N141="zákl. přenesená",J141,0)</f>
        <v>0</v>
      </c>
      <c r="BH141" s="156">
        <f>IF(N141="sníž. přenesená",J141,0)</f>
        <v>0</v>
      </c>
      <c r="BI141" s="156">
        <f>IF(N141="nulová",J141,0)</f>
        <v>0</v>
      </c>
      <c r="BJ141" s="18" t="s">
        <v>84</v>
      </c>
      <c r="BK141" s="156">
        <f>ROUND(I141*H141,2)</f>
        <v>0</v>
      </c>
      <c r="BL141" s="18" t="s">
        <v>147</v>
      </c>
      <c r="BM141" s="155" t="s">
        <v>770</v>
      </c>
    </row>
    <row r="142" spans="1:65" s="2" customFormat="1" ht="39">
      <c r="A142" s="33"/>
      <c r="B142" s="34"/>
      <c r="C142" s="33"/>
      <c r="D142" s="157" t="s">
        <v>149</v>
      </c>
      <c r="E142" s="33"/>
      <c r="F142" s="158" t="s">
        <v>199</v>
      </c>
      <c r="G142" s="33"/>
      <c r="H142" s="33"/>
      <c r="I142" s="159"/>
      <c r="J142" s="33"/>
      <c r="K142" s="33"/>
      <c r="L142" s="34"/>
      <c r="M142" s="160"/>
      <c r="N142" s="161"/>
      <c r="O142" s="54"/>
      <c r="P142" s="54"/>
      <c r="Q142" s="54"/>
      <c r="R142" s="54"/>
      <c r="S142" s="54"/>
      <c r="T142" s="55"/>
      <c r="U142" s="33"/>
      <c r="V142" s="33"/>
      <c r="W142" s="33"/>
      <c r="X142" s="33"/>
      <c r="Y142" s="33"/>
      <c r="Z142" s="33"/>
      <c r="AA142" s="33"/>
      <c r="AB142" s="33"/>
      <c r="AC142" s="33"/>
      <c r="AD142" s="33"/>
      <c r="AE142" s="33"/>
      <c r="AT142" s="18" t="s">
        <v>149</v>
      </c>
      <c r="AU142" s="18" t="s">
        <v>87</v>
      </c>
    </row>
    <row r="143" spans="1:65" s="13" customFormat="1" ht="11.25">
      <c r="B143" s="162"/>
      <c r="D143" s="157" t="s">
        <v>151</v>
      </c>
      <c r="E143" s="163" t="s">
        <v>3</v>
      </c>
      <c r="F143" s="164" t="s">
        <v>771</v>
      </c>
      <c r="H143" s="165">
        <v>293.12799999999999</v>
      </c>
      <c r="I143" s="166"/>
      <c r="L143" s="162"/>
      <c r="M143" s="167"/>
      <c r="N143" s="168"/>
      <c r="O143" s="168"/>
      <c r="P143" s="168"/>
      <c r="Q143" s="168"/>
      <c r="R143" s="168"/>
      <c r="S143" s="168"/>
      <c r="T143" s="169"/>
      <c r="AT143" s="163" t="s">
        <v>151</v>
      </c>
      <c r="AU143" s="163" t="s">
        <v>87</v>
      </c>
      <c r="AV143" s="13" t="s">
        <v>87</v>
      </c>
      <c r="AW143" s="13" t="s">
        <v>37</v>
      </c>
      <c r="AX143" s="13" t="s">
        <v>77</v>
      </c>
      <c r="AY143" s="163" t="s">
        <v>140</v>
      </c>
    </row>
    <row r="144" spans="1:65" s="13" customFormat="1" ht="11.25">
      <c r="B144" s="162"/>
      <c r="D144" s="157" t="s">
        <v>151</v>
      </c>
      <c r="E144" s="163" t="s">
        <v>3</v>
      </c>
      <c r="F144" s="164" t="s">
        <v>772</v>
      </c>
      <c r="H144" s="165">
        <v>1480.1949999999999</v>
      </c>
      <c r="I144" s="166"/>
      <c r="L144" s="162"/>
      <c r="M144" s="167"/>
      <c r="N144" s="168"/>
      <c r="O144" s="168"/>
      <c r="P144" s="168"/>
      <c r="Q144" s="168"/>
      <c r="R144" s="168"/>
      <c r="S144" s="168"/>
      <c r="T144" s="169"/>
      <c r="AT144" s="163" t="s">
        <v>151</v>
      </c>
      <c r="AU144" s="163" t="s">
        <v>87</v>
      </c>
      <c r="AV144" s="13" t="s">
        <v>87</v>
      </c>
      <c r="AW144" s="13" t="s">
        <v>37</v>
      </c>
      <c r="AX144" s="13" t="s">
        <v>77</v>
      </c>
      <c r="AY144" s="163" t="s">
        <v>140</v>
      </c>
    </row>
    <row r="145" spans="1:65" s="14" customFormat="1" ht="11.25">
      <c r="B145" s="170"/>
      <c r="D145" s="157" t="s">
        <v>151</v>
      </c>
      <c r="E145" s="171" t="s">
        <v>3</v>
      </c>
      <c r="F145" s="172" t="s">
        <v>167</v>
      </c>
      <c r="H145" s="173">
        <v>1773.3230000000001</v>
      </c>
      <c r="I145" s="174"/>
      <c r="L145" s="170"/>
      <c r="M145" s="175"/>
      <c r="N145" s="176"/>
      <c r="O145" s="176"/>
      <c r="P145" s="176"/>
      <c r="Q145" s="176"/>
      <c r="R145" s="176"/>
      <c r="S145" s="176"/>
      <c r="T145" s="177"/>
      <c r="AT145" s="171" t="s">
        <v>151</v>
      </c>
      <c r="AU145" s="171" t="s">
        <v>87</v>
      </c>
      <c r="AV145" s="14" t="s">
        <v>147</v>
      </c>
      <c r="AW145" s="14" t="s">
        <v>37</v>
      </c>
      <c r="AX145" s="14" t="s">
        <v>84</v>
      </c>
      <c r="AY145" s="171" t="s">
        <v>140</v>
      </c>
    </row>
    <row r="146" spans="1:65" s="2" customFormat="1" ht="24">
      <c r="A146" s="33"/>
      <c r="B146" s="143"/>
      <c r="C146" s="144" t="s">
        <v>222</v>
      </c>
      <c r="D146" s="144" t="s">
        <v>142</v>
      </c>
      <c r="E146" s="145" t="s">
        <v>773</v>
      </c>
      <c r="F146" s="146" t="s">
        <v>774</v>
      </c>
      <c r="G146" s="147" t="s">
        <v>145</v>
      </c>
      <c r="H146" s="148">
        <v>3939.84</v>
      </c>
      <c r="I146" s="149"/>
      <c r="J146" s="150">
        <f>ROUND(I146*H146,2)</f>
        <v>0</v>
      </c>
      <c r="K146" s="146" t="s">
        <v>146</v>
      </c>
      <c r="L146" s="34"/>
      <c r="M146" s="151" t="s">
        <v>3</v>
      </c>
      <c r="N146" s="152" t="s">
        <v>48</v>
      </c>
      <c r="O146" s="54"/>
      <c r="P146" s="153">
        <f>O146*H146</f>
        <v>0</v>
      </c>
      <c r="Q146" s="153">
        <v>0</v>
      </c>
      <c r="R146" s="153">
        <f>Q146*H146</f>
        <v>0</v>
      </c>
      <c r="S146" s="153">
        <v>0</v>
      </c>
      <c r="T146" s="154">
        <f>S146*H146</f>
        <v>0</v>
      </c>
      <c r="U146" s="33"/>
      <c r="V146" s="33"/>
      <c r="W146" s="33"/>
      <c r="X146" s="33"/>
      <c r="Y146" s="33"/>
      <c r="Z146" s="33"/>
      <c r="AA146" s="33"/>
      <c r="AB146" s="33"/>
      <c r="AC146" s="33"/>
      <c r="AD146" s="33"/>
      <c r="AE146" s="33"/>
      <c r="AR146" s="155" t="s">
        <v>147</v>
      </c>
      <c r="AT146" s="155" t="s">
        <v>142</v>
      </c>
      <c r="AU146" s="155" t="s">
        <v>87</v>
      </c>
      <c r="AY146" s="18" t="s">
        <v>140</v>
      </c>
      <c r="BE146" s="156">
        <f>IF(N146="základní",J146,0)</f>
        <v>0</v>
      </c>
      <c r="BF146" s="156">
        <f>IF(N146="snížená",J146,0)</f>
        <v>0</v>
      </c>
      <c r="BG146" s="156">
        <f>IF(N146="zákl. přenesená",J146,0)</f>
        <v>0</v>
      </c>
      <c r="BH146" s="156">
        <f>IF(N146="sníž. přenesená",J146,0)</f>
        <v>0</v>
      </c>
      <c r="BI146" s="156">
        <f>IF(N146="nulová",J146,0)</f>
        <v>0</v>
      </c>
      <c r="BJ146" s="18" t="s">
        <v>84</v>
      </c>
      <c r="BK146" s="156">
        <f>ROUND(I146*H146,2)</f>
        <v>0</v>
      </c>
      <c r="BL146" s="18" t="s">
        <v>147</v>
      </c>
      <c r="BM146" s="155" t="s">
        <v>775</v>
      </c>
    </row>
    <row r="147" spans="1:65" s="2" customFormat="1" ht="107.25">
      <c r="A147" s="33"/>
      <c r="B147" s="34"/>
      <c r="C147" s="33"/>
      <c r="D147" s="157" t="s">
        <v>149</v>
      </c>
      <c r="E147" s="33"/>
      <c r="F147" s="158" t="s">
        <v>776</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149</v>
      </c>
      <c r="AU147" s="18" t="s">
        <v>87</v>
      </c>
    </row>
    <row r="148" spans="1:65" s="15" customFormat="1" ht="11.25">
      <c r="B148" s="178"/>
      <c r="D148" s="157" t="s">
        <v>151</v>
      </c>
      <c r="E148" s="179" t="s">
        <v>3</v>
      </c>
      <c r="F148" s="180" t="s">
        <v>755</v>
      </c>
      <c r="H148" s="179" t="s">
        <v>3</v>
      </c>
      <c r="I148" s="181"/>
      <c r="L148" s="178"/>
      <c r="M148" s="182"/>
      <c r="N148" s="183"/>
      <c r="O148" s="183"/>
      <c r="P148" s="183"/>
      <c r="Q148" s="183"/>
      <c r="R148" s="183"/>
      <c r="S148" s="183"/>
      <c r="T148" s="184"/>
      <c r="AT148" s="179" t="s">
        <v>151</v>
      </c>
      <c r="AU148" s="179" t="s">
        <v>87</v>
      </c>
      <c r="AV148" s="15" t="s">
        <v>84</v>
      </c>
      <c r="AW148" s="15" t="s">
        <v>37</v>
      </c>
      <c r="AX148" s="15" t="s">
        <v>77</v>
      </c>
      <c r="AY148" s="179" t="s">
        <v>140</v>
      </c>
    </row>
    <row r="149" spans="1:65" s="13" customFormat="1" ht="11.25">
      <c r="B149" s="162"/>
      <c r="D149" s="157" t="s">
        <v>151</v>
      </c>
      <c r="E149" s="163" t="s">
        <v>3</v>
      </c>
      <c r="F149" s="164" t="s">
        <v>777</v>
      </c>
      <c r="H149" s="165">
        <v>3939.84</v>
      </c>
      <c r="I149" s="166"/>
      <c r="L149" s="162"/>
      <c r="M149" s="167"/>
      <c r="N149" s="168"/>
      <c r="O149" s="168"/>
      <c r="P149" s="168"/>
      <c r="Q149" s="168"/>
      <c r="R149" s="168"/>
      <c r="S149" s="168"/>
      <c r="T149" s="169"/>
      <c r="AT149" s="163" t="s">
        <v>151</v>
      </c>
      <c r="AU149" s="163" t="s">
        <v>87</v>
      </c>
      <c r="AV149" s="13" t="s">
        <v>87</v>
      </c>
      <c r="AW149" s="13" t="s">
        <v>37</v>
      </c>
      <c r="AX149" s="13" t="s">
        <v>84</v>
      </c>
      <c r="AY149" s="163" t="s">
        <v>140</v>
      </c>
    </row>
    <row r="150" spans="1:65" s="2" customFormat="1" ht="16.5" customHeight="1">
      <c r="A150" s="33"/>
      <c r="B150" s="143"/>
      <c r="C150" s="185" t="s">
        <v>227</v>
      </c>
      <c r="D150" s="185" t="s">
        <v>211</v>
      </c>
      <c r="E150" s="186" t="s">
        <v>778</v>
      </c>
      <c r="F150" s="187" t="s">
        <v>779</v>
      </c>
      <c r="G150" s="188" t="s">
        <v>780</v>
      </c>
      <c r="H150" s="189">
        <v>78.796999999999997</v>
      </c>
      <c r="I150" s="190"/>
      <c r="J150" s="191">
        <f>ROUND(I150*H150,2)</f>
        <v>0</v>
      </c>
      <c r="K150" s="187" t="s">
        <v>146</v>
      </c>
      <c r="L150" s="192"/>
      <c r="M150" s="193" t="s">
        <v>3</v>
      </c>
      <c r="N150" s="194" t="s">
        <v>48</v>
      </c>
      <c r="O150" s="54"/>
      <c r="P150" s="153">
        <f>O150*H150</f>
        <v>0</v>
      </c>
      <c r="Q150" s="153">
        <v>1E-3</v>
      </c>
      <c r="R150" s="153">
        <f>Q150*H150</f>
        <v>7.8796999999999992E-2</v>
      </c>
      <c r="S150" s="153">
        <v>0</v>
      </c>
      <c r="T150" s="154">
        <f>S150*H150</f>
        <v>0</v>
      </c>
      <c r="U150" s="33"/>
      <c r="V150" s="33"/>
      <c r="W150" s="33"/>
      <c r="X150" s="33"/>
      <c r="Y150" s="33"/>
      <c r="Z150" s="33"/>
      <c r="AA150" s="33"/>
      <c r="AB150" s="33"/>
      <c r="AC150" s="33"/>
      <c r="AD150" s="33"/>
      <c r="AE150" s="33"/>
      <c r="AR150" s="155" t="s">
        <v>194</v>
      </c>
      <c r="AT150" s="155" t="s">
        <v>211</v>
      </c>
      <c r="AU150" s="155" t="s">
        <v>87</v>
      </c>
      <c r="AY150" s="18" t="s">
        <v>140</v>
      </c>
      <c r="BE150" s="156">
        <f>IF(N150="základní",J150,0)</f>
        <v>0</v>
      </c>
      <c r="BF150" s="156">
        <f>IF(N150="snížená",J150,0)</f>
        <v>0</v>
      </c>
      <c r="BG150" s="156">
        <f>IF(N150="zákl. přenesená",J150,0)</f>
        <v>0</v>
      </c>
      <c r="BH150" s="156">
        <f>IF(N150="sníž. přenesená",J150,0)</f>
        <v>0</v>
      </c>
      <c r="BI150" s="156">
        <f>IF(N150="nulová",J150,0)</f>
        <v>0</v>
      </c>
      <c r="BJ150" s="18" t="s">
        <v>84</v>
      </c>
      <c r="BK150" s="156">
        <f>ROUND(I150*H150,2)</f>
        <v>0</v>
      </c>
      <c r="BL150" s="18" t="s">
        <v>147</v>
      </c>
      <c r="BM150" s="155" t="s">
        <v>781</v>
      </c>
    </row>
    <row r="151" spans="1:65" s="13" customFormat="1" ht="11.25">
      <c r="B151" s="162"/>
      <c r="D151" s="157" t="s">
        <v>151</v>
      </c>
      <c r="E151" s="163" t="s">
        <v>3</v>
      </c>
      <c r="F151" s="164" t="s">
        <v>782</v>
      </c>
      <c r="H151" s="165">
        <v>78.796999999999997</v>
      </c>
      <c r="I151" s="166"/>
      <c r="L151" s="162"/>
      <c r="M151" s="167"/>
      <c r="N151" s="168"/>
      <c r="O151" s="168"/>
      <c r="P151" s="168"/>
      <c r="Q151" s="168"/>
      <c r="R151" s="168"/>
      <c r="S151" s="168"/>
      <c r="T151" s="169"/>
      <c r="AT151" s="163" t="s">
        <v>151</v>
      </c>
      <c r="AU151" s="163" t="s">
        <v>87</v>
      </c>
      <c r="AV151" s="13" t="s">
        <v>87</v>
      </c>
      <c r="AW151" s="13" t="s">
        <v>37</v>
      </c>
      <c r="AX151" s="13" t="s">
        <v>84</v>
      </c>
      <c r="AY151" s="163" t="s">
        <v>140</v>
      </c>
    </row>
    <row r="152" spans="1:65" s="2" customFormat="1" ht="21.75" customHeight="1">
      <c r="A152" s="33"/>
      <c r="B152" s="143"/>
      <c r="C152" s="144" t="s">
        <v>233</v>
      </c>
      <c r="D152" s="144" t="s">
        <v>142</v>
      </c>
      <c r="E152" s="145" t="s">
        <v>783</v>
      </c>
      <c r="F152" s="146" t="s">
        <v>784</v>
      </c>
      <c r="G152" s="147" t="s">
        <v>145</v>
      </c>
      <c r="H152" s="148">
        <v>891.17600000000004</v>
      </c>
      <c r="I152" s="149"/>
      <c r="J152" s="150">
        <f>ROUND(I152*H152,2)</f>
        <v>0</v>
      </c>
      <c r="K152" s="146" t="s">
        <v>146</v>
      </c>
      <c r="L152" s="34"/>
      <c r="M152" s="151" t="s">
        <v>3</v>
      </c>
      <c r="N152" s="152" t="s">
        <v>48</v>
      </c>
      <c r="O152" s="54"/>
      <c r="P152" s="153">
        <f>O152*H152</f>
        <v>0</v>
      </c>
      <c r="Q152" s="153">
        <v>0</v>
      </c>
      <c r="R152" s="153">
        <f>Q152*H152</f>
        <v>0</v>
      </c>
      <c r="S152" s="153">
        <v>0</v>
      </c>
      <c r="T152" s="154">
        <f>S152*H152</f>
        <v>0</v>
      </c>
      <c r="U152" s="33"/>
      <c r="V152" s="33"/>
      <c r="W152" s="33"/>
      <c r="X152" s="33"/>
      <c r="Y152" s="33"/>
      <c r="Z152" s="33"/>
      <c r="AA152" s="33"/>
      <c r="AB152" s="33"/>
      <c r="AC152" s="33"/>
      <c r="AD152" s="33"/>
      <c r="AE152" s="33"/>
      <c r="AR152" s="155" t="s">
        <v>147</v>
      </c>
      <c r="AT152" s="155" t="s">
        <v>142</v>
      </c>
      <c r="AU152" s="155" t="s">
        <v>87</v>
      </c>
      <c r="AY152" s="18" t="s">
        <v>140</v>
      </c>
      <c r="BE152" s="156">
        <f>IF(N152="základní",J152,0)</f>
        <v>0</v>
      </c>
      <c r="BF152" s="156">
        <f>IF(N152="snížená",J152,0)</f>
        <v>0</v>
      </c>
      <c r="BG152" s="156">
        <f>IF(N152="zákl. přenesená",J152,0)</f>
        <v>0</v>
      </c>
      <c r="BH152" s="156">
        <f>IF(N152="sníž. přenesená",J152,0)</f>
        <v>0</v>
      </c>
      <c r="BI152" s="156">
        <f>IF(N152="nulová",J152,0)</f>
        <v>0</v>
      </c>
      <c r="BJ152" s="18" t="s">
        <v>84</v>
      </c>
      <c r="BK152" s="156">
        <f>ROUND(I152*H152,2)</f>
        <v>0</v>
      </c>
      <c r="BL152" s="18" t="s">
        <v>147</v>
      </c>
      <c r="BM152" s="155" t="s">
        <v>785</v>
      </c>
    </row>
    <row r="153" spans="1:65" s="2" customFormat="1" ht="87.75">
      <c r="A153" s="33"/>
      <c r="B153" s="34"/>
      <c r="C153" s="33"/>
      <c r="D153" s="157" t="s">
        <v>149</v>
      </c>
      <c r="E153" s="33"/>
      <c r="F153" s="158" t="s">
        <v>786</v>
      </c>
      <c r="G153" s="33"/>
      <c r="H153" s="33"/>
      <c r="I153" s="159"/>
      <c r="J153" s="33"/>
      <c r="K153" s="33"/>
      <c r="L153" s="34"/>
      <c r="M153" s="160"/>
      <c r="N153" s="161"/>
      <c r="O153" s="54"/>
      <c r="P153" s="54"/>
      <c r="Q153" s="54"/>
      <c r="R153" s="54"/>
      <c r="S153" s="54"/>
      <c r="T153" s="55"/>
      <c r="U153" s="33"/>
      <c r="V153" s="33"/>
      <c r="W153" s="33"/>
      <c r="X153" s="33"/>
      <c r="Y153" s="33"/>
      <c r="Z153" s="33"/>
      <c r="AA153" s="33"/>
      <c r="AB153" s="33"/>
      <c r="AC153" s="33"/>
      <c r="AD153" s="33"/>
      <c r="AE153" s="33"/>
      <c r="AT153" s="18" t="s">
        <v>149</v>
      </c>
      <c r="AU153" s="18" t="s">
        <v>87</v>
      </c>
    </row>
    <row r="154" spans="1:65" s="13" customFormat="1" ht="11.25">
      <c r="B154" s="162"/>
      <c r="D154" s="157" t="s">
        <v>151</v>
      </c>
      <c r="E154" s="163" t="s">
        <v>3</v>
      </c>
      <c r="F154" s="164" t="s">
        <v>787</v>
      </c>
      <c r="H154" s="165">
        <v>891.17600000000004</v>
      </c>
      <c r="I154" s="166"/>
      <c r="L154" s="162"/>
      <c r="M154" s="167"/>
      <c r="N154" s="168"/>
      <c r="O154" s="168"/>
      <c r="P154" s="168"/>
      <c r="Q154" s="168"/>
      <c r="R154" s="168"/>
      <c r="S154" s="168"/>
      <c r="T154" s="169"/>
      <c r="AT154" s="163" t="s">
        <v>151</v>
      </c>
      <c r="AU154" s="163" t="s">
        <v>87</v>
      </c>
      <c r="AV154" s="13" t="s">
        <v>87</v>
      </c>
      <c r="AW154" s="13" t="s">
        <v>37</v>
      </c>
      <c r="AX154" s="13" t="s">
        <v>84</v>
      </c>
      <c r="AY154" s="163" t="s">
        <v>140</v>
      </c>
    </row>
    <row r="155" spans="1:65" s="2" customFormat="1" ht="24">
      <c r="A155" s="33"/>
      <c r="B155" s="143"/>
      <c r="C155" s="144" t="s">
        <v>9</v>
      </c>
      <c r="D155" s="144" t="s">
        <v>142</v>
      </c>
      <c r="E155" s="145" t="s">
        <v>788</v>
      </c>
      <c r="F155" s="146" t="s">
        <v>789</v>
      </c>
      <c r="G155" s="147" t="s">
        <v>145</v>
      </c>
      <c r="H155" s="148">
        <v>3939.84</v>
      </c>
      <c r="I155" s="149"/>
      <c r="J155" s="150">
        <f>ROUND(I155*H155,2)</f>
        <v>0</v>
      </c>
      <c r="K155" s="146" t="s">
        <v>146</v>
      </c>
      <c r="L155" s="34"/>
      <c r="M155" s="151" t="s">
        <v>3</v>
      </c>
      <c r="N155" s="152" t="s">
        <v>48</v>
      </c>
      <c r="O155" s="54"/>
      <c r="P155" s="153">
        <f>O155*H155</f>
        <v>0</v>
      </c>
      <c r="Q155" s="153">
        <v>0</v>
      </c>
      <c r="R155" s="153">
        <f>Q155*H155</f>
        <v>0</v>
      </c>
      <c r="S155" s="153">
        <v>0</v>
      </c>
      <c r="T155" s="154">
        <f>S155*H155</f>
        <v>0</v>
      </c>
      <c r="U155" s="33"/>
      <c r="V155" s="33"/>
      <c r="W155" s="33"/>
      <c r="X155" s="33"/>
      <c r="Y155" s="33"/>
      <c r="Z155" s="33"/>
      <c r="AA155" s="33"/>
      <c r="AB155" s="33"/>
      <c r="AC155" s="33"/>
      <c r="AD155" s="33"/>
      <c r="AE155" s="33"/>
      <c r="AR155" s="155" t="s">
        <v>147</v>
      </c>
      <c r="AT155" s="155" t="s">
        <v>142</v>
      </c>
      <c r="AU155" s="155" t="s">
        <v>87</v>
      </c>
      <c r="AY155" s="18" t="s">
        <v>140</v>
      </c>
      <c r="BE155" s="156">
        <f>IF(N155="základní",J155,0)</f>
        <v>0</v>
      </c>
      <c r="BF155" s="156">
        <f>IF(N155="snížená",J155,0)</f>
        <v>0</v>
      </c>
      <c r="BG155" s="156">
        <f>IF(N155="zákl. přenesená",J155,0)</f>
        <v>0</v>
      </c>
      <c r="BH155" s="156">
        <f>IF(N155="sníž. přenesená",J155,0)</f>
        <v>0</v>
      </c>
      <c r="BI155" s="156">
        <f>IF(N155="nulová",J155,0)</f>
        <v>0</v>
      </c>
      <c r="BJ155" s="18" t="s">
        <v>84</v>
      </c>
      <c r="BK155" s="156">
        <f>ROUND(I155*H155,2)</f>
        <v>0</v>
      </c>
      <c r="BL155" s="18" t="s">
        <v>147</v>
      </c>
      <c r="BM155" s="155" t="s">
        <v>790</v>
      </c>
    </row>
    <row r="156" spans="1:65" s="2" customFormat="1" ht="48.75">
      <c r="A156" s="33"/>
      <c r="B156" s="34"/>
      <c r="C156" s="33"/>
      <c r="D156" s="157" t="s">
        <v>149</v>
      </c>
      <c r="E156" s="33"/>
      <c r="F156" s="158" t="s">
        <v>791</v>
      </c>
      <c r="G156" s="33"/>
      <c r="H156" s="33"/>
      <c r="I156" s="159"/>
      <c r="J156" s="33"/>
      <c r="K156" s="33"/>
      <c r="L156" s="34"/>
      <c r="M156" s="160"/>
      <c r="N156" s="161"/>
      <c r="O156" s="54"/>
      <c r="P156" s="54"/>
      <c r="Q156" s="54"/>
      <c r="R156" s="54"/>
      <c r="S156" s="54"/>
      <c r="T156" s="55"/>
      <c r="U156" s="33"/>
      <c r="V156" s="33"/>
      <c r="W156" s="33"/>
      <c r="X156" s="33"/>
      <c r="Y156" s="33"/>
      <c r="Z156" s="33"/>
      <c r="AA156" s="33"/>
      <c r="AB156" s="33"/>
      <c r="AC156" s="33"/>
      <c r="AD156" s="33"/>
      <c r="AE156" s="33"/>
      <c r="AT156" s="18" t="s">
        <v>149</v>
      </c>
      <c r="AU156" s="18" t="s">
        <v>87</v>
      </c>
    </row>
    <row r="157" spans="1:65" s="15" customFormat="1" ht="11.25">
      <c r="B157" s="178"/>
      <c r="D157" s="157" t="s">
        <v>151</v>
      </c>
      <c r="E157" s="179" t="s">
        <v>3</v>
      </c>
      <c r="F157" s="180" t="s">
        <v>755</v>
      </c>
      <c r="H157" s="179" t="s">
        <v>3</v>
      </c>
      <c r="I157" s="181"/>
      <c r="L157" s="178"/>
      <c r="M157" s="182"/>
      <c r="N157" s="183"/>
      <c r="O157" s="183"/>
      <c r="P157" s="183"/>
      <c r="Q157" s="183"/>
      <c r="R157" s="183"/>
      <c r="S157" s="183"/>
      <c r="T157" s="184"/>
      <c r="AT157" s="179" t="s">
        <v>151</v>
      </c>
      <c r="AU157" s="179" t="s">
        <v>87</v>
      </c>
      <c r="AV157" s="15" t="s">
        <v>84</v>
      </c>
      <c r="AW157" s="15" t="s">
        <v>37</v>
      </c>
      <c r="AX157" s="15" t="s">
        <v>77</v>
      </c>
      <c r="AY157" s="179" t="s">
        <v>140</v>
      </c>
    </row>
    <row r="158" spans="1:65" s="13" customFormat="1" ht="11.25">
      <c r="B158" s="162"/>
      <c r="D158" s="157" t="s">
        <v>151</v>
      </c>
      <c r="E158" s="163" t="s">
        <v>3</v>
      </c>
      <c r="F158" s="164" t="s">
        <v>777</v>
      </c>
      <c r="H158" s="165">
        <v>3939.84</v>
      </c>
      <c r="I158" s="166"/>
      <c r="L158" s="162"/>
      <c r="M158" s="167"/>
      <c r="N158" s="168"/>
      <c r="O158" s="168"/>
      <c r="P158" s="168"/>
      <c r="Q158" s="168"/>
      <c r="R158" s="168"/>
      <c r="S158" s="168"/>
      <c r="T158" s="169"/>
      <c r="AT158" s="163" t="s">
        <v>151</v>
      </c>
      <c r="AU158" s="163" t="s">
        <v>87</v>
      </c>
      <c r="AV158" s="13" t="s">
        <v>87</v>
      </c>
      <c r="AW158" s="13" t="s">
        <v>37</v>
      </c>
      <c r="AX158" s="13" t="s">
        <v>84</v>
      </c>
      <c r="AY158" s="163" t="s">
        <v>140</v>
      </c>
    </row>
    <row r="159" spans="1:65" s="12" customFormat="1" ht="22.9" customHeight="1">
      <c r="B159" s="130"/>
      <c r="D159" s="131" t="s">
        <v>76</v>
      </c>
      <c r="E159" s="141" t="s">
        <v>173</v>
      </c>
      <c r="F159" s="141" t="s">
        <v>792</v>
      </c>
      <c r="I159" s="133"/>
      <c r="J159" s="142">
        <f>BK159</f>
        <v>0</v>
      </c>
      <c r="L159" s="130"/>
      <c r="M159" s="135"/>
      <c r="N159" s="136"/>
      <c r="O159" s="136"/>
      <c r="P159" s="137">
        <f>SUM(P160:P178)</f>
        <v>0</v>
      </c>
      <c r="Q159" s="136"/>
      <c r="R159" s="137">
        <f>SUM(R160:R178)</f>
        <v>0</v>
      </c>
      <c r="S159" s="136"/>
      <c r="T159" s="138">
        <f>SUM(T160:T178)</f>
        <v>0</v>
      </c>
      <c r="AR159" s="131" t="s">
        <v>84</v>
      </c>
      <c r="AT159" s="139" t="s">
        <v>76</v>
      </c>
      <c r="AU159" s="139" t="s">
        <v>84</v>
      </c>
      <c r="AY159" s="131" t="s">
        <v>140</v>
      </c>
      <c r="BK159" s="140">
        <f>SUM(BK160:BK178)</f>
        <v>0</v>
      </c>
    </row>
    <row r="160" spans="1:65" s="2" customFormat="1" ht="16.5" customHeight="1">
      <c r="A160" s="33"/>
      <c r="B160" s="143"/>
      <c r="C160" s="144" t="s">
        <v>242</v>
      </c>
      <c r="D160" s="144" t="s">
        <v>142</v>
      </c>
      <c r="E160" s="145" t="s">
        <v>793</v>
      </c>
      <c r="F160" s="146" t="s">
        <v>794</v>
      </c>
      <c r="G160" s="147" t="s">
        <v>145</v>
      </c>
      <c r="H160" s="148">
        <v>1626.6880000000001</v>
      </c>
      <c r="I160" s="149"/>
      <c r="J160" s="150">
        <f>ROUND(I160*H160,2)</f>
        <v>0</v>
      </c>
      <c r="K160" s="146" t="s">
        <v>146</v>
      </c>
      <c r="L160" s="34"/>
      <c r="M160" s="151" t="s">
        <v>3</v>
      </c>
      <c r="N160" s="152" t="s">
        <v>48</v>
      </c>
      <c r="O160" s="54"/>
      <c r="P160" s="153">
        <f>O160*H160</f>
        <v>0</v>
      </c>
      <c r="Q160" s="153">
        <v>0</v>
      </c>
      <c r="R160" s="153">
        <f>Q160*H160</f>
        <v>0</v>
      </c>
      <c r="S160" s="153">
        <v>0</v>
      </c>
      <c r="T160" s="154">
        <f>S160*H160</f>
        <v>0</v>
      </c>
      <c r="U160" s="33"/>
      <c r="V160" s="33"/>
      <c r="W160" s="33"/>
      <c r="X160" s="33"/>
      <c r="Y160" s="33"/>
      <c r="Z160" s="33"/>
      <c r="AA160" s="33"/>
      <c r="AB160" s="33"/>
      <c r="AC160" s="33"/>
      <c r="AD160" s="33"/>
      <c r="AE160" s="33"/>
      <c r="AR160" s="155" t="s">
        <v>147</v>
      </c>
      <c r="AT160" s="155" t="s">
        <v>142</v>
      </c>
      <c r="AU160" s="155" t="s">
        <v>87</v>
      </c>
      <c r="AY160" s="18" t="s">
        <v>140</v>
      </c>
      <c r="BE160" s="156">
        <f>IF(N160="základní",J160,0)</f>
        <v>0</v>
      </c>
      <c r="BF160" s="156">
        <f>IF(N160="snížená",J160,0)</f>
        <v>0</v>
      </c>
      <c r="BG160" s="156">
        <f>IF(N160="zákl. přenesená",J160,0)</f>
        <v>0</v>
      </c>
      <c r="BH160" s="156">
        <f>IF(N160="sníž. přenesená",J160,0)</f>
        <v>0</v>
      </c>
      <c r="BI160" s="156">
        <f>IF(N160="nulová",J160,0)</f>
        <v>0</v>
      </c>
      <c r="BJ160" s="18" t="s">
        <v>84</v>
      </c>
      <c r="BK160" s="156">
        <f>ROUND(I160*H160,2)</f>
        <v>0</v>
      </c>
      <c r="BL160" s="18" t="s">
        <v>147</v>
      </c>
      <c r="BM160" s="155" t="s">
        <v>795</v>
      </c>
    </row>
    <row r="161" spans="1:65" s="15" customFormat="1" ht="11.25">
      <c r="B161" s="178"/>
      <c r="D161" s="157" t="s">
        <v>151</v>
      </c>
      <c r="E161" s="179" t="s">
        <v>3</v>
      </c>
      <c r="F161" s="180" t="s">
        <v>755</v>
      </c>
      <c r="H161" s="179" t="s">
        <v>3</v>
      </c>
      <c r="I161" s="181"/>
      <c r="L161" s="178"/>
      <c r="M161" s="182"/>
      <c r="N161" s="183"/>
      <c r="O161" s="183"/>
      <c r="P161" s="183"/>
      <c r="Q161" s="183"/>
      <c r="R161" s="183"/>
      <c r="S161" s="183"/>
      <c r="T161" s="184"/>
      <c r="AT161" s="179" t="s">
        <v>151</v>
      </c>
      <c r="AU161" s="179" t="s">
        <v>87</v>
      </c>
      <c r="AV161" s="15" t="s">
        <v>84</v>
      </c>
      <c r="AW161" s="15" t="s">
        <v>37</v>
      </c>
      <c r="AX161" s="15" t="s">
        <v>77</v>
      </c>
      <c r="AY161" s="179" t="s">
        <v>140</v>
      </c>
    </row>
    <row r="162" spans="1:65" s="13" customFormat="1" ht="11.25">
      <c r="B162" s="162"/>
      <c r="D162" s="157" t="s">
        <v>151</v>
      </c>
      <c r="E162" s="163" t="s">
        <v>3</v>
      </c>
      <c r="F162" s="164" t="s">
        <v>796</v>
      </c>
      <c r="H162" s="165">
        <v>861.98900000000003</v>
      </c>
      <c r="I162" s="166"/>
      <c r="L162" s="162"/>
      <c r="M162" s="167"/>
      <c r="N162" s="168"/>
      <c r="O162" s="168"/>
      <c r="P162" s="168"/>
      <c r="Q162" s="168"/>
      <c r="R162" s="168"/>
      <c r="S162" s="168"/>
      <c r="T162" s="169"/>
      <c r="AT162" s="163" t="s">
        <v>151</v>
      </c>
      <c r="AU162" s="163" t="s">
        <v>87</v>
      </c>
      <c r="AV162" s="13" t="s">
        <v>87</v>
      </c>
      <c r="AW162" s="13" t="s">
        <v>37</v>
      </c>
      <c r="AX162" s="13" t="s">
        <v>77</v>
      </c>
      <c r="AY162" s="163" t="s">
        <v>140</v>
      </c>
    </row>
    <row r="163" spans="1:65" s="13" customFormat="1" ht="11.25">
      <c r="B163" s="162"/>
      <c r="D163" s="157" t="s">
        <v>151</v>
      </c>
      <c r="E163" s="163" t="s">
        <v>3</v>
      </c>
      <c r="F163" s="164" t="s">
        <v>797</v>
      </c>
      <c r="H163" s="165">
        <v>764.69899999999996</v>
      </c>
      <c r="I163" s="166"/>
      <c r="L163" s="162"/>
      <c r="M163" s="167"/>
      <c r="N163" s="168"/>
      <c r="O163" s="168"/>
      <c r="P163" s="168"/>
      <c r="Q163" s="168"/>
      <c r="R163" s="168"/>
      <c r="S163" s="168"/>
      <c r="T163" s="169"/>
      <c r="AT163" s="163" t="s">
        <v>151</v>
      </c>
      <c r="AU163" s="163" t="s">
        <v>87</v>
      </c>
      <c r="AV163" s="13" t="s">
        <v>87</v>
      </c>
      <c r="AW163" s="13" t="s">
        <v>37</v>
      </c>
      <c r="AX163" s="13" t="s">
        <v>77</v>
      </c>
      <c r="AY163" s="163" t="s">
        <v>140</v>
      </c>
    </row>
    <row r="164" spans="1:65" s="14" customFormat="1" ht="11.25">
      <c r="B164" s="170"/>
      <c r="D164" s="157" t="s">
        <v>151</v>
      </c>
      <c r="E164" s="171" t="s">
        <v>3</v>
      </c>
      <c r="F164" s="172" t="s">
        <v>167</v>
      </c>
      <c r="H164" s="173">
        <v>1626.6880000000001</v>
      </c>
      <c r="I164" s="174"/>
      <c r="L164" s="170"/>
      <c r="M164" s="175"/>
      <c r="N164" s="176"/>
      <c r="O164" s="176"/>
      <c r="P164" s="176"/>
      <c r="Q164" s="176"/>
      <c r="R164" s="176"/>
      <c r="S164" s="176"/>
      <c r="T164" s="177"/>
      <c r="AT164" s="171" t="s">
        <v>151</v>
      </c>
      <c r="AU164" s="171" t="s">
        <v>87</v>
      </c>
      <c r="AV164" s="14" t="s">
        <v>147</v>
      </c>
      <c r="AW164" s="14" t="s">
        <v>37</v>
      </c>
      <c r="AX164" s="14" t="s">
        <v>84</v>
      </c>
      <c r="AY164" s="171" t="s">
        <v>140</v>
      </c>
    </row>
    <row r="165" spans="1:65" s="2" customFormat="1" ht="21.75" customHeight="1">
      <c r="A165" s="33"/>
      <c r="B165" s="143"/>
      <c r="C165" s="144" t="s">
        <v>248</v>
      </c>
      <c r="D165" s="144" t="s">
        <v>142</v>
      </c>
      <c r="E165" s="145" t="s">
        <v>798</v>
      </c>
      <c r="F165" s="146" t="s">
        <v>799</v>
      </c>
      <c r="G165" s="147" t="s">
        <v>145</v>
      </c>
      <c r="H165" s="148">
        <v>280.38</v>
      </c>
      <c r="I165" s="149"/>
      <c r="J165" s="150">
        <f>ROUND(I165*H165,2)</f>
        <v>0</v>
      </c>
      <c r="K165" s="146" t="s">
        <v>146</v>
      </c>
      <c r="L165" s="34"/>
      <c r="M165" s="151" t="s">
        <v>3</v>
      </c>
      <c r="N165" s="152" t="s">
        <v>48</v>
      </c>
      <c r="O165" s="54"/>
      <c r="P165" s="153">
        <f>O165*H165</f>
        <v>0</v>
      </c>
      <c r="Q165" s="153">
        <v>0</v>
      </c>
      <c r="R165" s="153">
        <f>Q165*H165</f>
        <v>0</v>
      </c>
      <c r="S165" s="153">
        <v>0</v>
      </c>
      <c r="T165" s="154">
        <f>S165*H165</f>
        <v>0</v>
      </c>
      <c r="U165" s="33"/>
      <c r="V165" s="33"/>
      <c r="W165" s="33"/>
      <c r="X165" s="33"/>
      <c r="Y165" s="33"/>
      <c r="Z165" s="33"/>
      <c r="AA165" s="33"/>
      <c r="AB165" s="33"/>
      <c r="AC165" s="33"/>
      <c r="AD165" s="33"/>
      <c r="AE165" s="33"/>
      <c r="AR165" s="155" t="s">
        <v>147</v>
      </c>
      <c r="AT165" s="155" t="s">
        <v>142</v>
      </c>
      <c r="AU165" s="155" t="s">
        <v>87</v>
      </c>
      <c r="AY165" s="18" t="s">
        <v>140</v>
      </c>
      <c r="BE165" s="156">
        <f>IF(N165="základní",J165,0)</f>
        <v>0</v>
      </c>
      <c r="BF165" s="156">
        <f>IF(N165="snížená",J165,0)</f>
        <v>0</v>
      </c>
      <c r="BG165" s="156">
        <f>IF(N165="zákl. přenesená",J165,0)</f>
        <v>0</v>
      </c>
      <c r="BH165" s="156">
        <f>IF(N165="sníž. přenesená",J165,0)</f>
        <v>0</v>
      </c>
      <c r="BI165" s="156">
        <f>IF(N165="nulová",J165,0)</f>
        <v>0</v>
      </c>
      <c r="BJ165" s="18" t="s">
        <v>84</v>
      </c>
      <c r="BK165" s="156">
        <f>ROUND(I165*H165,2)</f>
        <v>0</v>
      </c>
      <c r="BL165" s="18" t="s">
        <v>147</v>
      </c>
      <c r="BM165" s="155" t="s">
        <v>800</v>
      </c>
    </row>
    <row r="166" spans="1:65" s="2" customFormat="1" ht="68.25">
      <c r="A166" s="33"/>
      <c r="B166" s="34"/>
      <c r="C166" s="33"/>
      <c r="D166" s="157" t="s">
        <v>149</v>
      </c>
      <c r="E166" s="33"/>
      <c r="F166" s="158" t="s">
        <v>801</v>
      </c>
      <c r="G166" s="33"/>
      <c r="H166" s="33"/>
      <c r="I166" s="159"/>
      <c r="J166" s="33"/>
      <c r="K166" s="33"/>
      <c r="L166" s="34"/>
      <c r="M166" s="160"/>
      <c r="N166" s="161"/>
      <c r="O166" s="54"/>
      <c r="P166" s="54"/>
      <c r="Q166" s="54"/>
      <c r="R166" s="54"/>
      <c r="S166" s="54"/>
      <c r="T166" s="55"/>
      <c r="U166" s="33"/>
      <c r="V166" s="33"/>
      <c r="W166" s="33"/>
      <c r="X166" s="33"/>
      <c r="Y166" s="33"/>
      <c r="Z166" s="33"/>
      <c r="AA166" s="33"/>
      <c r="AB166" s="33"/>
      <c r="AC166" s="33"/>
      <c r="AD166" s="33"/>
      <c r="AE166" s="33"/>
      <c r="AT166" s="18" t="s">
        <v>149</v>
      </c>
      <c r="AU166" s="18" t="s">
        <v>87</v>
      </c>
    </row>
    <row r="167" spans="1:65" s="13" customFormat="1" ht="11.25">
      <c r="B167" s="162"/>
      <c r="D167" s="157" t="s">
        <v>151</v>
      </c>
      <c r="E167" s="163" t="s">
        <v>3</v>
      </c>
      <c r="F167" s="164" t="s">
        <v>802</v>
      </c>
      <c r="H167" s="165">
        <v>280.38</v>
      </c>
      <c r="I167" s="166"/>
      <c r="L167" s="162"/>
      <c r="M167" s="167"/>
      <c r="N167" s="168"/>
      <c r="O167" s="168"/>
      <c r="P167" s="168"/>
      <c r="Q167" s="168"/>
      <c r="R167" s="168"/>
      <c r="S167" s="168"/>
      <c r="T167" s="169"/>
      <c r="AT167" s="163" t="s">
        <v>151</v>
      </c>
      <c r="AU167" s="163" t="s">
        <v>87</v>
      </c>
      <c r="AV167" s="13" t="s">
        <v>87</v>
      </c>
      <c r="AW167" s="13" t="s">
        <v>37</v>
      </c>
      <c r="AX167" s="13" t="s">
        <v>84</v>
      </c>
      <c r="AY167" s="163" t="s">
        <v>140</v>
      </c>
    </row>
    <row r="168" spans="1:65" s="2" customFormat="1" ht="16.5" customHeight="1">
      <c r="A168" s="33"/>
      <c r="B168" s="143"/>
      <c r="C168" s="144" t="s">
        <v>254</v>
      </c>
      <c r="D168" s="144" t="s">
        <v>142</v>
      </c>
      <c r="E168" s="145" t="s">
        <v>803</v>
      </c>
      <c r="F168" s="146" t="s">
        <v>804</v>
      </c>
      <c r="G168" s="147" t="s">
        <v>145</v>
      </c>
      <c r="H168" s="148">
        <v>686.86699999999996</v>
      </c>
      <c r="I168" s="149"/>
      <c r="J168" s="150">
        <f>ROUND(I168*H168,2)</f>
        <v>0</v>
      </c>
      <c r="K168" s="146" t="s">
        <v>146</v>
      </c>
      <c r="L168" s="34"/>
      <c r="M168" s="151" t="s">
        <v>3</v>
      </c>
      <c r="N168" s="152" t="s">
        <v>48</v>
      </c>
      <c r="O168" s="54"/>
      <c r="P168" s="153">
        <f>O168*H168</f>
        <v>0</v>
      </c>
      <c r="Q168" s="153">
        <v>0</v>
      </c>
      <c r="R168" s="153">
        <f>Q168*H168</f>
        <v>0</v>
      </c>
      <c r="S168" s="153">
        <v>0</v>
      </c>
      <c r="T168" s="154">
        <f>S168*H168</f>
        <v>0</v>
      </c>
      <c r="U168" s="33"/>
      <c r="V168" s="33"/>
      <c r="W168" s="33"/>
      <c r="X168" s="33"/>
      <c r="Y168" s="33"/>
      <c r="Z168" s="33"/>
      <c r="AA168" s="33"/>
      <c r="AB168" s="33"/>
      <c r="AC168" s="33"/>
      <c r="AD168" s="33"/>
      <c r="AE168" s="33"/>
      <c r="AR168" s="155" t="s">
        <v>147</v>
      </c>
      <c r="AT168" s="155" t="s">
        <v>142</v>
      </c>
      <c r="AU168" s="155" t="s">
        <v>87</v>
      </c>
      <c r="AY168" s="18" t="s">
        <v>140</v>
      </c>
      <c r="BE168" s="156">
        <f>IF(N168="základní",J168,0)</f>
        <v>0</v>
      </c>
      <c r="BF168" s="156">
        <f>IF(N168="snížená",J168,0)</f>
        <v>0</v>
      </c>
      <c r="BG168" s="156">
        <f>IF(N168="zákl. přenesená",J168,0)</f>
        <v>0</v>
      </c>
      <c r="BH168" s="156">
        <f>IF(N168="sníž. přenesená",J168,0)</f>
        <v>0</v>
      </c>
      <c r="BI168" s="156">
        <f>IF(N168="nulová",J168,0)</f>
        <v>0</v>
      </c>
      <c r="BJ168" s="18" t="s">
        <v>84</v>
      </c>
      <c r="BK168" s="156">
        <f>ROUND(I168*H168,2)</f>
        <v>0</v>
      </c>
      <c r="BL168" s="18" t="s">
        <v>147</v>
      </c>
      <c r="BM168" s="155" t="s">
        <v>805</v>
      </c>
    </row>
    <row r="169" spans="1:65" s="2" customFormat="1" ht="39">
      <c r="A169" s="33"/>
      <c r="B169" s="34"/>
      <c r="C169" s="33"/>
      <c r="D169" s="157" t="s">
        <v>149</v>
      </c>
      <c r="E169" s="33"/>
      <c r="F169" s="158" t="s">
        <v>806</v>
      </c>
      <c r="G169" s="33"/>
      <c r="H169" s="33"/>
      <c r="I169" s="159"/>
      <c r="J169" s="33"/>
      <c r="K169" s="33"/>
      <c r="L169" s="34"/>
      <c r="M169" s="160"/>
      <c r="N169" s="161"/>
      <c r="O169" s="54"/>
      <c r="P169" s="54"/>
      <c r="Q169" s="54"/>
      <c r="R169" s="54"/>
      <c r="S169" s="54"/>
      <c r="T169" s="55"/>
      <c r="U169" s="33"/>
      <c r="V169" s="33"/>
      <c r="W169" s="33"/>
      <c r="X169" s="33"/>
      <c r="Y169" s="33"/>
      <c r="Z169" s="33"/>
      <c r="AA169" s="33"/>
      <c r="AB169" s="33"/>
      <c r="AC169" s="33"/>
      <c r="AD169" s="33"/>
      <c r="AE169" s="33"/>
      <c r="AT169" s="18" t="s">
        <v>149</v>
      </c>
      <c r="AU169" s="18" t="s">
        <v>87</v>
      </c>
    </row>
    <row r="170" spans="1:65" s="13" customFormat="1" ht="11.25">
      <c r="B170" s="162"/>
      <c r="D170" s="157" t="s">
        <v>151</v>
      </c>
      <c r="E170" s="163" t="s">
        <v>3</v>
      </c>
      <c r="F170" s="164" t="s">
        <v>807</v>
      </c>
      <c r="H170" s="165">
        <v>686.86699999999996</v>
      </c>
      <c r="I170" s="166"/>
      <c r="L170" s="162"/>
      <c r="M170" s="167"/>
      <c r="N170" s="168"/>
      <c r="O170" s="168"/>
      <c r="P170" s="168"/>
      <c r="Q170" s="168"/>
      <c r="R170" s="168"/>
      <c r="S170" s="168"/>
      <c r="T170" s="169"/>
      <c r="AT170" s="163" t="s">
        <v>151</v>
      </c>
      <c r="AU170" s="163" t="s">
        <v>87</v>
      </c>
      <c r="AV170" s="13" t="s">
        <v>87</v>
      </c>
      <c r="AW170" s="13" t="s">
        <v>37</v>
      </c>
      <c r="AX170" s="13" t="s">
        <v>84</v>
      </c>
      <c r="AY170" s="163" t="s">
        <v>140</v>
      </c>
    </row>
    <row r="171" spans="1:65" s="2" customFormat="1" ht="16.5" customHeight="1">
      <c r="A171" s="33"/>
      <c r="B171" s="143"/>
      <c r="C171" s="144" t="s">
        <v>261</v>
      </c>
      <c r="D171" s="144" t="s">
        <v>142</v>
      </c>
      <c r="E171" s="145" t="s">
        <v>808</v>
      </c>
      <c r="F171" s="146" t="s">
        <v>809</v>
      </c>
      <c r="G171" s="147" t="s">
        <v>145</v>
      </c>
      <c r="H171" s="148">
        <v>596.41999999999996</v>
      </c>
      <c r="I171" s="149"/>
      <c r="J171" s="150">
        <f>ROUND(I171*H171,2)</f>
        <v>0</v>
      </c>
      <c r="K171" s="146" t="s">
        <v>146</v>
      </c>
      <c r="L171" s="34"/>
      <c r="M171" s="151" t="s">
        <v>3</v>
      </c>
      <c r="N171" s="152" t="s">
        <v>48</v>
      </c>
      <c r="O171" s="54"/>
      <c r="P171" s="153">
        <f>O171*H171</f>
        <v>0</v>
      </c>
      <c r="Q171" s="153">
        <v>0</v>
      </c>
      <c r="R171" s="153">
        <f>Q171*H171</f>
        <v>0</v>
      </c>
      <c r="S171" s="153">
        <v>0</v>
      </c>
      <c r="T171" s="154">
        <f>S171*H171</f>
        <v>0</v>
      </c>
      <c r="U171" s="33"/>
      <c r="V171" s="33"/>
      <c r="W171" s="33"/>
      <c r="X171" s="33"/>
      <c r="Y171" s="33"/>
      <c r="Z171" s="33"/>
      <c r="AA171" s="33"/>
      <c r="AB171" s="33"/>
      <c r="AC171" s="33"/>
      <c r="AD171" s="33"/>
      <c r="AE171" s="33"/>
      <c r="AR171" s="155" t="s">
        <v>147</v>
      </c>
      <c r="AT171" s="155" t="s">
        <v>142</v>
      </c>
      <c r="AU171" s="155" t="s">
        <v>87</v>
      </c>
      <c r="AY171" s="18" t="s">
        <v>140</v>
      </c>
      <c r="BE171" s="156">
        <f>IF(N171="základní",J171,0)</f>
        <v>0</v>
      </c>
      <c r="BF171" s="156">
        <f>IF(N171="snížená",J171,0)</f>
        <v>0</v>
      </c>
      <c r="BG171" s="156">
        <f>IF(N171="zákl. přenesená",J171,0)</f>
        <v>0</v>
      </c>
      <c r="BH171" s="156">
        <f>IF(N171="sníž. přenesená",J171,0)</f>
        <v>0</v>
      </c>
      <c r="BI171" s="156">
        <f>IF(N171="nulová",J171,0)</f>
        <v>0</v>
      </c>
      <c r="BJ171" s="18" t="s">
        <v>84</v>
      </c>
      <c r="BK171" s="156">
        <f>ROUND(I171*H171,2)</f>
        <v>0</v>
      </c>
      <c r="BL171" s="18" t="s">
        <v>147</v>
      </c>
      <c r="BM171" s="155" t="s">
        <v>810</v>
      </c>
    </row>
    <row r="172" spans="1:65" s="13" customFormat="1" ht="11.25">
      <c r="B172" s="162"/>
      <c r="D172" s="157" t="s">
        <v>151</v>
      </c>
      <c r="E172" s="163" t="s">
        <v>3</v>
      </c>
      <c r="F172" s="164" t="s">
        <v>811</v>
      </c>
      <c r="H172" s="165">
        <v>596.41999999999996</v>
      </c>
      <c r="I172" s="166"/>
      <c r="L172" s="162"/>
      <c r="M172" s="167"/>
      <c r="N172" s="168"/>
      <c r="O172" s="168"/>
      <c r="P172" s="168"/>
      <c r="Q172" s="168"/>
      <c r="R172" s="168"/>
      <c r="S172" s="168"/>
      <c r="T172" s="169"/>
      <c r="AT172" s="163" t="s">
        <v>151</v>
      </c>
      <c r="AU172" s="163" t="s">
        <v>87</v>
      </c>
      <c r="AV172" s="13" t="s">
        <v>87</v>
      </c>
      <c r="AW172" s="13" t="s">
        <v>37</v>
      </c>
      <c r="AX172" s="13" t="s">
        <v>84</v>
      </c>
      <c r="AY172" s="163" t="s">
        <v>140</v>
      </c>
    </row>
    <row r="173" spans="1:65" s="2" customFormat="1" ht="24">
      <c r="A173" s="33"/>
      <c r="B173" s="143"/>
      <c r="C173" s="144" t="s">
        <v>266</v>
      </c>
      <c r="D173" s="144" t="s">
        <v>142</v>
      </c>
      <c r="E173" s="145" t="s">
        <v>812</v>
      </c>
      <c r="F173" s="146" t="s">
        <v>813</v>
      </c>
      <c r="G173" s="147" t="s">
        <v>145</v>
      </c>
      <c r="H173" s="148">
        <v>596.41999999999996</v>
      </c>
      <c r="I173" s="149"/>
      <c r="J173" s="150">
        <f>ROUND(I173*H173,2)</f>
        <v>0</v>
      </c>
      <c r="K173" s="146" t="s">
        <v>146</v>
      </c>
      <c r="L173" s="34"/>
      <c r="M173" s="151" t="s">
        <v>3</v>
      </c>
      <c r="N173" s="152" t="s">
        <v>48</v>
      </c>
      <c r="O173" s="54"/>
      <c r="P173" s="153">
        <f>O173*H173</f>
        <v>0</v>
      </c>
      <c r="Q173" s="153">
        <v>0</v>
      </c>
      <c r="R173" s="153">
        <f>Q173*H173</f>
        <v>0</v>
      </c>
      <c r="S173" s="153">
        <v>0</v>
      </c>
      <c r="T173" s="154">
        <f>S173*H173</f>
        <v>0</v>
      </c>
      <c r="U173" s="33"/>
      <c r="V173" s="33"/>
      <c r="W173" s="33"/>
      <c r="X173" s="33"/>
      <c r="Y173" s="33"/>
      <c r="Z173" s="33"/>
      <c r="AA173" s="33"/>
      <c r="AB173" s="33"/>
      <c r="AC173" s="33"/>
      <c r="AD173" s="33"/>
      <c r="AE173" s="33"/>
      <c r="AR173" s="155" t="s">
        <v>147</v>
      </c>
      <c r="AT173" s="155" t="s">
        <v>142</v>
      </c>
      <c r="AU173" s="155" t="s">
        <v>87</v>
      </c>
      <c r="AY173" s="18" t="s">
        <v>140</v>
      </c>
      <c r="BE173" s="156">
        <f>IF(N173="základní",J173,0)</f>
        <v>0</v>
      </c>
      <c r="BF173" s="156">
        <f>IF(N173="snížená",J173,0)</f>
        <v>0</v>
      </c>
      <c r="BG173" s="156">
        <f>IF(N173="zákl. přenesená",J173,0)</f>
        <v>0</v>
      </c>
      <c r="BH173" s="156">
        <f>IF(N173="sníž. přenesená",J173,0)</f>
        <v>0</v>
      </c>
      <c r="BI173" s="156">
        <f>IF(N173="nulová",J173,0)</f>
        <v>0</v>
      </c>
      <c r="BJ173" s="18" t="s">
        <v>84</v>
      </c>
      <c r="BK173" s="156">
        <f>ROUND(I173*H173,2)</f>
        <v>0</v>
      </c>
      <c r="BL173" s="18" t="s">
        <v>147</v>
      </c>
      <c r="BM173" s="155" t="s">
        <v>814</v>
      </c>
    </row>
    <row r="174" spans="1:65" s="2" customFormat="1" ht="48.75">
      <c r="A174" s="33"/>
      <c r="B174" s="34"/>
      <c r="C174" s="33"/>
      <c r="D174" s="157" t="s">
        <v>149</v>
      </c>
      <c r="E174" s="33"/>
      <c r="F174" s="158" t="s">
        <v>815</v>
      </c>
      <c r="G174" s="33"/>
      <c r="H174" s="33"/>
      <c r="I174" s="159"/>
      <c r="J174" s="33"/>
      <c r="K174" s="33"/>
      <c r="L174" s="34"/>
      <c r="M174" s="160"/>
      <c r="N174" s="161"/>
      <c r="O174" s="54"/>
      <c r="P174" s="54"/>
      <c r="Q174" s="54"/>
      <c r="R174" s="54"/>
      <c r="S174" s="54"/>
      <c r="T174" s="55"/>
      <c r="U174" s="33"/>
      <c r="V174" s="33"/>
      <c r="W174" s="33"/>
      <c r="X174" s="33"/>
      <c r="Y174" s="33"/>
      <c r="Z174" s="33"/>
      <c r="AA174" s="33"/>
      <c r="AB174" s="33"/>
      <c r="AC174" s="33"/>
      <c r="AD174" s="33"/>
      <c r="AE174" s="33"/>
      <c r="AT174" s="18" t="s">
        <v>149</v>
      </c>
      <c r="AU174" s="18" t="s">
        <v>87</v>
      </c>
    </row>
    <row r="175" spans="1:65" s="13" customFormat="1" ht="11.25">
      <c r="B175" s="162"/>
      <c r="D175" s="157" t="s">
        <v>151</v>
      </c>
      <c r="E175" s="163" t="s">
        <v>3</v>
      </c>
      <c r="F175" s="164" t="s">
        <v>811</v>
      </c>
      <c r="H175" s="165">
        <v>596.41999999999996</v>
      </c>
      <c r="I175" s="166"/>
      <c r="L175" s="162"/>
      <c r="M175" s="167"/>
      <c r="N175" s="168"/>
      <c r="O175" s="168"/>
      <c r="P175" s="168"/>
      <c r="Q175" s="168"/>
      <c r="R175" s="168"/>
      <c r="S175" s="168"/>
      <c r="T175" s="169"/>
      <c r="AT175" s="163" t="s">
        <v>151</v>
      </c>
      <c r="AU175" s="163" t="s">
        <v>87</v>
      </c>
      <c r="AV175" s="13" t="s">
        <v>87</v>
      </c>
      <c r="AW175" s="13" t="s">
        <v>37</v>
      </c>
      <c r="AX175" s="13" t="s">
        <v>84</v>
      </c>
      <c r="AY175" s="163" t="s">
        <v>140</v>
      </c>
    </row>
    <row r="176" spans="1:65" s="2" customFormat="1" ht="24">
      <c r="A176" s="33"/>
      <c r="B176" s="143"/>
      <c r="C176" s="144" t="s">
        <v>8</v>
      </c>
      <c r="D176" s="144" t="s">
        <v>142</v>
      </c>
      <c r="E176" s="145" t="s">
        <v>816</v>
      </c>
      <c r="F176" s="146" t="s">
        <v>817</v>
      </c>
      <c r="G176" s="147" t="s">
        <v>145</v>
      </c>
      <c r="H176" s="148">
        <v>686.86699999999996</v>
      </c>
      <c r="I176" s="149"/>
      <c r="J176" s="150">
        <f>ROUND(I176*H176,2)</f>
        <v>0</v>
      </c>
      <c r="K176" s="146" t="s">
        <v>146</v>
      </c>
      <c r="L176" s="34"/>
      <c r="M176" s="151" t="s">
        <v>3</v>
      </c>
      <c r="N176" s="152" t="s">
        <v>48</v>
      </c>
      <c r="O176" s="54"/>
      <c r="P176" s="153">
        <f>O176*H176</f>
        <v>0</v>
      </c>
      <c r="Q176" s="153">
        <v>0</v>
      </c>
      <c r="R176" s="153">
        <f>Q176*H176</f>
        <v>0</v>
      </c>
      <c r="S176" s="153">
        <v>0</v>
      </c>
      <c r="T176" s="154">
        <f>S176*H176</f>
        <v>0</v>
      </c>
      <c r="U176" s="33"/>
      <c r="V176" s="33"/>
      <c r="W176" s="33"/>
      <c r="X176" s="33"/>
      <c r="Y176" s="33"/>
      <c r="Z176" s="33"/>
      <c r="AA176" s="33"/>
      <c r="AB176" s="33"/>
      <c r="AC176" s="33"/>
      <c r="AD176" s="33"/>
      <c r="AE176" s="33"/>
      <c r="AR176" s="155" t="s">
        <v>147</v>
      </c>
      <c r="AT176" s="155" t="s">
        <v>142</v>
      </c>
      <c r="AU176" s="155" t="s">
        <v>87</v>
      </c>
      <c r="AY176" s="18" t="s">
        <v>140</v>
      </c>
      <c r="BE176" s="156">
        <f>IF(N176="základní",J176,0)</f>
        <v>0</v>
      </c>
      <c r="BF176" s="156">
        <f>IF(N176="snížená",J176,0)</f>
        <v>0</v>
      </c>
      <c r="BG176" s="156">
        <f>IF(N176="zákl. přenesená",J176,0)</f>
        <v>0</v>
      </c>
      <c r="BH176" s="156">
        <f>IF(N176="sníž. přenesená",J176,0)</f>
        <v>0</v>
      </c>
      <c r="BI176" s="156">
        <f>IF(N176="nulová",J176,0)</f>
        <v>0</v>
      </c>
      <c r="BJ176" s="18" t="s">
        <v>84</v>
      </c>
      <c r="BK176" s="156">
        <f>ROUND(I176*H176,2)</f>
        <v>0</v>
      </c>
      <c r="BL176" s="18" t="s">
        <v>147</v>
      </c>
      <c r="BM176" s="155" t="s">
        <v>818</v>
      </c>
    </row>
    <row r="177" spans="1:65" s="2" customFormat="1" ht="48.75">
      <c r="A177" s="33"/>
      <c r="B177" s="34"/>
      <c r="C177" s="33"/>
      <c r="D177" s="157" t="s">
        <v>149</v>
      </c>
      <c r="E177" s="33"/>
      <c r="F177" s="158" t="s">
        <v>819</v>
      </c>
      <c r="G177" s="33"/>
      <c r="H177" s="33"/>
      <c r="I177" s="159"/>
      <c r="J177" s="33"/>
      <c r="K177" s="33"/>
      <c r="L177" s="34"/>
      <c r="M177" s="160"/>
      <c r="N177" s="161"/>
      <c r="O177" s="54"/>
      <c r="P177" s="54"/>
      <c r="Q177" s="54"/>
      <c r="R177" s="54"/>
      <c r="S177" s="54"/>
      <c r="T177" s="55"/>
      <c r="U177" s="33"/>
      <c r="V177" s="33"/>
      <c r="W177" s="33"/>
      <c r="X177" s="33"/>
      <c r="Y177" s="33"/>
      <c r="Z177" s="33"/>
      <c r="AA177" s="33"/>
      <c r="AB177" s="33"/>
      <c r="AC177" s="33"/>
      <c r="AD177" s="33"/>
      <c r="AE177" s="33"/>
      <c r="AT177" s="18" t="s">
        <v>149</v>
      </c>
      <c r="AU177" s="18" t="s">
        <v>87</v>
      </c>
    </row>
    <row r="178" spans="1:65" s="13" customFormat="1" ht="11.25">
      <c r="B178" s="162"/>
      <c r="D178" s="157" t="s">
        <v>151</v>
      </c>
      <c r="E178" s="163" t="s">
        <v>3</v>
      </c>
      <c r="F178" s="164" t="s">
        <v>807</v>
      </c>
      <c r="H178" s="165">
        <v>686.86699999999996</v>
      </c>
      <c r="I178" s="166"/>
      <c r="L178" s="162"/>
      <c r="M178" s="167"/>
      <c r="N178" s="168"/>
      <c r="O178" s="168"/>
      <c r="P178" s="168"/>
      <c r="Q178" s="168"/>
      <c r="R178" s="168"/>
      <c r="S178" s="168"/>
      <c r="T178" s="169"/>
      <c r="AT178" s="163" t="s">
        <v>151</v>
      </c>
      <c r="AU178" s="163" t="s">
        <v>87</v>
      </c>
      <c r="AV178" s="13" t="s">
        <v>87</v>
      </c>
      <c r="AW178" s="13" t="s">
        <v>37</v>
      </c>
      <c r="AX178" s="13" t="s">
        <v>84</v>
      </c>
      <c r="AY178" s="163" t="s">
        <v>140</v>
      </c>
    </row>
    <row r="179" spans="1:65" s="12" customFormat="1" ht="22.9" customHeight="1">
      <c r="B179" s="130"/>
      <c r="D179" s="131" t="s">
        <v>76</v>
      </c>
      <c r="E179" s="141" t="s">
        <v>203</v>
      </c>
      <c r="F179" s="141" t="s">
        <v>475</v>
      </c>
      <c r="I179" s="133"/>
      <c r="J179" s="142">
        <f>BK179</f>
        <v>0</v>
      </c>
      <c r="L179" s="130"/>
      <c r="M179" s="135"/>
      <c r="N179" s="136"/>
      <c r="O179" s="136"/>
      <c r="P179" s="137">
        <f>SUM(P180:P209)</f>
        <v>0</v>
      </c>
      <c r="Q179" s="136"/>
      <c r="R179" s="137">
        <f>SUM(R180:R209)</f>
        <v>10.603004120000001</v>
      </c>
      <c r="S179" s="136"/>
      <c r="T179" s="138">
        <f>SUM(T180:T209)</f>
        <v>0</v>
      </c>
      <c r="AR179" s="131" t="s">
        <v>84</v>
      </c>
      <c r="AT179" s="139" t="s">
        <v>76</v>
      </c>
      <c r="AU179" s="139" t="s">
        <v>84</v>
      </c>
      <c r="AY179" s="131" t="s">
        <v>140</v>
      </c>
      <c r="BK179" s="140">
        <f>SUM(BK180:BK209)</f>
        <v>0</v>
      </c>
    </row>
    <row r="180" spans="1:65" s="2" customFormat="1" ht="24">
      <c r="A180" s="33"/>
      <c r="B180" s="143"/>
      <c r="C180" s="144" t="s">
        <v>278</v>
      </c>
      <c r="D180" s="144" t="s">
        <v>142</v>
      </c>
      <c r="E180" s="145" t="s">
        <v>820</v>
      </c>
      <c r="F180" s="146" t="s">
        <v>821</v>
      </c>
      <c r="G180" s="147" t="s">
        <v>155</v>
      </c>
      <c r="H180" s="148">
        <v>60</v>
      </c>
      <c r="I180" s="149"/>
      <c r="J180" s="150">
        <f>ROUND(I180*H180,2)</f>
        <v>0</v>
      </c>
      <c r="K180" s="146" t="s">
        <v>146</v>
      </c>
      <c r="L180" s="34"/>
      <c r="M180" s="151" t="s">
        <v>3</v>
      </c>
      <c r="N180" s="152" t="s">
        <v>48</v>
      </c>
      <c r="O180" s="54"/>
      <c r="P180" s="153">
        <f>O180*H180</f>
        <v>0</v>
      </c>
      <c r="Q180" s="153">
        <v>4.4299999999999999E-2</v>
      </c>
      <c r="R180" s="153">
        <f>Q180*H180</f>
        <v>2.6579999999999999</v>
      </c>
      <c r="S180" s="153">
        <v>0</v>
      </c>
      <c r="T180" s="154">
        <f>S180*H180</f>
        <v>0</v>
      </c>
      <c r="U180" s="33"/>
      <c r="V180" s="33"/>
      <c r="W180" s="33"/>
      <c r="X180" s="33"/>
      <c r="Y180" s="33"/>
      <c r="Z180" s="33"/>
      <c r="AA180" s="33"/>
      <c r="AB180" s="33"/>
      <c r="AC180" s="33"/>
      <c r="AD180" s="33"/>
      <c r="AE180" s="33"/>
      <c r="AR180" s="155" t="s">
        <v>147</v>
      </c>
      <c r="AT180" s="155" t="s">
        <v>142</v>
      </c>
      <c r="AU180" s="155" t="s">
        <v>87</v>
      </c>
      <c r="AY180" s="18" t="s">
        <v>140</v>
      </c>
      <c r="BE180" s="156">
        <f>IF(N180="základní",J180,0)</f>
        <v>0</v>
      </c>
      <c r="BF180" s="156">
        <f>IF(N180="snížená",J180,0)</f>
        <v>0</v>
      </c>
      <c r="BG180" s="156">
        <f>IF(N180="zákl. přenesená",J180,0)</f>
        <v>0</v>
      </c>
      <c r="BH180" s="156">
        <f>IF(N180="sníž. přenesená",J180,0)</f>
        <v>0</v>
      </c>
      <c r="BI180" s="156">
        <f>IF(N180="nulová",J180,0)</f>
        <v>0</v>
      </c>
      <c r="BJ180" s="18" t="s">
        <v>84</v>
      </c>
      <c r="BK180" s="156">
        <f>ROUND(I180*H180,2)</f>
        <v>0</v>
      </c>
      <c r="BL180" s="18" t="s">
        <v>147</v>
      </c>
      <c r="BM180" s="155" t="s">
        <v>822</v>
      </c>
    </row>
    <row r="181" spans="1:65" s="2" customFormat="1" ht="107.25">
      <c r="A181" s="33"/>
      <c r="B181" s="34"/>
      <c r="C181" s="33"/>
      <c r="D181" s="157" t="s">
        <v>149</v>
      </c>
      <c r="E181" s="33"/>
      <c r="F181" s="158" t="s">
        <v>823</v>
      </c>
      <c r="G181" s="33"/>
      <c r="H181" s="33"/>
      <c r="I181" s="159"/>
      <c r="J181" s="33"/>
      <c r="K181" s="33"/>
      <c r="L181" s="34"/>
      <c r="M181" s="160"/>
      <c r="N181" s="161"/>
      <c r="O181" s="54"/>
      <c r="P181" s="54"/>
      <c r="Q181" s="54"/>
      <c r="R181" s="54"/>
      <c r="S181" s="54"/>
      <c r="T181" s="55"/>
      <c r="U181" s="33"/>
      <c r="V181" s="33"/>
      <c r="W181" s="33"/>
      <c r="X181" s="33"/>
      <c r="Y181" s="33"/>
      <c r="Z181" s="33"/>
      <c r="AA181" s="33"/>
      <c r="AB181" s="33"/>
      <c r="AC181" s="33"/>
      <c r="AD181" s="33"/>
      <c r="AE181" s="33"/>
      <c r="AT181" s="18" t="s">
        <v>149</v>
      </c>
      <c r="AU181" s="18" t="s">
        <v>87</v>
      </c>
    </row>
    <row r="182" spans="1:65" s="13" customFormat="1" ht="11.25">
      <c r="B182" s="162"/>
      <c r="D182" s="157" t="s">
        <v>151</v>
      </c>
      <c r="E182" s="163" t="s">
        <v>3</v>
      </c>
      <c r="F182" s="164" t="s">
        <v>824</v>
      </c>
      <c r="H182" s="165">
        <v>60</v>
      </c>
      <c r="I182" s="166"/>
      <c r="L182" s="162"/>
      <c r="M182" s="167"/>
      <c r="N182" s="168"/>
      <c r="O182" s="168"/>
      <c r="P182" s="168"/>
      <c r="Q182" s="168"/>
      <c r="R182" s="168"/>
      <c r="S182" s="168"/>
      <c r="T182" s="169"/>
      <c r="AT182" s="163" t="s">
        <v>151</v>
      </c>
      <c r="AU182" s="163" t="s">
        <v>87</v>
      </c>
      <c r="AV182" s="13" t="s">
        <v>87</v>
      </c>
      <c r="AW182" s="13" t="s">
        <v>37</v>
      </c>
      <c r="AX182" s="13" t="s">
        <v>84</v>
      </c>
      <c r="AY182" s="163" t="s">
        <v>140</v>
      </c>
    </row>
    <row r="183" spans="1:65" s="2" customFormat="1" ht="21.75" customHeight="1">
      <c r="A183" s="33"/>
      <c r="B183" s="143"/>
      <c r="C183" s="144" t="s">
        <v>284</v>
      </c>
      <c r="D183" s="144" t="s">
        <v>142</v>
      </c>
      <c r="E183" s="145" t="s">
        <v>825</v>
      </c>
      <c r="F183" s="146" t="s">
        <v>826</v>
      </c>
      <c r="G183" s="147" t="s">
        <v>155</v>
      </c>
      <c r="H183" s="148">
        <v>24</v>
      </c>
      <c r="I183" s="149"/>
      <c r="J183" s="150">
        <f>ROUND(I183*H183,2)</f>
        <v>0</v>
      </c>
      <c r="K183" s="146" t="s">
        <v>146</v>
      </c>
      <c r="L183" s="34"/>
      <c r="M183" s="151" t="s">
        <v>3</v>
      </c>
      <c r="N183" s="152" t="s">
        <v>48</v>
      </c>
      <c r="O183" s="54"/>
      <c r="P183" s="153">
        <f>O183*H183</f>
        <v>0</v>
      </c>
      <c r="Q183" s="153">
        <v>2.7799999999999998E-2</v>
      </c>
      <c r="R183" s="153">
        <f>Q183*H183</f>
        <v>0.66720000000000002</v>
      </c>
      <c r="S183" s="153">
        <v>0</v>
      </c>
      <c r="T183" s="154">
        <f>S183*H183</f>
        <v>0</v>
      </c>
      <c r="U183" s="33"/>
      <c r="V183" s="33"/>
      <c r="W183" s="33"/>
      <c r="X183" s="33"/>
      <c r="Y183" s="33"/>
      <c r="Z183" s="33"/>
      <c r="AA183" s="33"/>
      <c r="AB183" s="33"/>
      <c r="AC183" s="33"/>
      <c r="AD183" s="33"/>
      <c r="AE183" s="33"/>
      <c r="AR183" s="155" t="s">
        <v>147</v>
      </c>
      <c r="AT183" s="155" t="s">
        <v>142</v>
      </c>
      <c r="AU183" s="155" t="s">
        <v>87</v>
      </c>
      <c r="AY183" s="18" t="s">
        <v>140</v>
      </c>
      <c r="BE183" s="156">
        <f>IF(N183="základní",J183,0)</f>
        <v>0</v>
      </c>
      <c r="BF183" s="156">
        <f>IF(N183="snížená",J183,0)</f>
        <v>0</v>
      </c>
      <c r="BG183" s="156">
        <f>IF(N183="zákl. přenesená",J183,0)</f>
        <v>0</v>
      </c>
      <c r="BH183" s="156">
        <f>IF(N183="sníž. přenesená",J183,0)</f>
        <v>0</v>
      </c>
      <c r="BI183" s="156">
        <f>IF(N183="nulová",J183,0)</f>
        <v>0</v>
      </c>
      <c r="BJ183" s="18" t="s">
        <v>84</v>
      </c>
      <c r="BK183" s="156">
        <f>ROUND(I183*H183,2)</f>
        <v>0</v>
      </c>
      <c r="BL183" s="18" t="s">
        <v>147</v>
      </c>
      <c r="BM183" s="155" t="s">
        <v>827</v>
      </c>
    </row>
    <row r="184" spans="1:65" s="2" customFormat="1" ht="107.25">
      <c r="A184" s="33"/>
      <c r="B184" s="34"/>
      <c r="C184" s="33"/>
      <c r="D184" s="157" t="s">
        <v>149</v>
      </c>
      <c r="E184" s="33"/>
      <c r="F184" s="158" t="s">
        <v>823</v>
      </c>
      <c r="G184" s="33"/>
      <c r="H184" s="33"/>
      <c r="I184" s="159"/>
      <c r="J184" s="33"/>
      <c r="K184" s="33"/>
      <c r="L184" s="34"/>
      <c r="M184" s="160"/>
      <c r="N184" s="161"/>
      <c r="O184" s="54"/>
      <c r="P184" s="54"/>
      <c r="Q184" s="54"/>
      <c r="R184" s="54"/>
      <c r="S184" s="54"/>
      <c r="T184" s="55"/>
      <c r="U184" s="33"/>
      <c r="V184" s="33"/>
      <c r="W184" s="33"/>
      <c r="X184" s="33"/>
      <c r="Y184" s="33"/>
      <c r="Z184" s="33"/>
      <c r="AA184" s="33"/>
      <c r="AB184" s="33"/>
      <c r="AC184" s="33"/>
      <c r="AD184" s="33"/>
      <c r="AE184" s="33"/>
      <c r="AT184" s="18" t="s">
        <v>149</v>
      </c>
      <c r="AU184" s="18" t="s">
        <v>87</v>
      </c>
    </row>
    <row r="185" spans="1:65" s="13" customFormat="1" ht="11.25">
      <c r="B185" s="162"/>
      <c r="D185" s="157" t="s">
        <v>151</v>
      </c>
      <c r="E185" s="163" t="s">
        <v>3</v>
      </c>
      <c r="F185" s="164" t="s">
        <v>828</v>
      </c>
      <c r="H185" s="165">
        <v>24</v>
      </c>
      <c r="I185" s="166"/>
      <c r="L185" s="162"/>
      <c r="M185" s="167"/>
      <c r="N185" s="168"/>
      <c r="O185" s="168"/>
      <c r="P185" s="168"/>
      <c r="Q185" s="168"/>
      <c r="R185" s="168"/>
      <c r="S185" s="168"/>
      <c r="T185" s="169"/>
      <c r="AT185" s="163" t="s">
        <v>151</v>
      </c>
      <c r="AU185" s="163" t="s">
        <v>87</v>
      </c>
      <c r="AV185" s="13" t="s">
        <v>87</v>
      </c>
      <c r="AW185" s="13" t="s">
        <v>37</v>
      </c>
      <c r="AX185" s="13" t="s">
        <v>84</v>
      </c>
      <c r="AY185" s="163" t="s">
        <v>140</v>
      </c>
    </row>
    <row r="186" spans="1:65" s="2" customFormat="1" ht="16.5" customHeight="1">
      <c r="A186" s="33"/>
      <c r="B186" s="143"/>
      <c r="C186" s="144" t="s">
        <v>289</v>
      </c>
      <c r="D186" s="144" t="s">
        <v>142</v>
      </c>
      <c r="E186" s="145" t="s">
        <v>829</v>
      </c>
      <c r="F186" s="146" t="s">
        <v>830</v>
      </c>
      <c r="G186" s="147" t="s">
        <v>297</v>
      </c>
      <c r="H186" s="148">
        <v>4</v>
      </c>
      <c r="I186" s="149"/>
      <c r="J186" s="150">
        <f>ROUND(I186*H186,2)</f>
        <v>0</v>
      </c>
      <c r="K186" s="146" t="s">
        <v>146</v>
      </c>
      <c r="L186" s="34"/>
      <c r="M186" s="151" t="s">
        <v>3</v>
      </c>
      <c r="N186" s="152" t="s">
        <v>48</v>
      </c>
      <c r="O186" s="54"/>
      <c r="P186" s="153">
        <f>O186*H186</f>
        <v>0</v>
      </c>
      <c r="Q186" s="153">
        <v>6.9999999999999999E-4</v>
      </c>
      <c r="R186" s="153">
        <f>Q186*H186</f>
        <v>2.8E-3</v>
      </c>
      <c r="S186" s="153">
        <v>0</v>
      </c>
      <c r="T186" s="154">
        <f>S186*H186</f>
        <v>0</v>
      </c>
      <c r="U186" s="33"/>
      <c r="V186" s="33"/>
      <c r="W186" s="33"/>
      <c r="X186" s="33"/>
      <c r="Y186" s="33"/>
      <c r="Z186" s="33"/>
      <c r="AA186" s="33"/>
      <c r="AB186" s="33"/>
      <c r="AC186" s="33"/>
      <c r="AD186" s="33"/>
      <c r="AE186" s="33"/>
      <c r="AR186" s="155" t="s">
        <v>147</v>
      </c>
      <c r="AT186" s="155" t="s">
        <v>142</v>
      </c>
      <c r="AU186" s="155" t="s">
        <v>87</v>
      </c>
      <c r="AY186" s="18" t="s">
        <v>140</v>
      </c>
      <c r="BE186" s="156">
        <f>IF(N186="základní",J186,0)</f>
        <v>0</v>
      </c>
      <c r="BF186" s="156">
        <f>IF(N186="snížená",J186,0)</f>
        <v>0</v>
      </c>
      <c r="BG186" s="156">
        <f>IF(N186="zákl. přenesená",J186,0)</f>
        <v>0</v>
      </c>
      <c r="BH186" s="156">
        <f>IF(N186="sníž. přenesená",J186,0)</f>
        <v>0</v>
      </c>
      <c r="BI186" s="156">
        <f>IF(N186="nulová",J186,0)</f>
        <v>0</v>
      </c>
      <c r="BJ186" s="18" t="s">
        <v>84</v>
      </c>
      <c r="BK186" s="156">
        <f>ROUND(I186*H186,2)</f>
        <v>0</v>
      </c>
      <c r="BL186" s="18" t="s">
        <v>147</v>
      </c>
      <c r="BM186" s="155" t="s">
        <v>831</v>
      </c>
    </row>
    <row r="187" spans="1:65" s="2" customFormat="1" ht="126.75">
      <c r="A187" s="33"/>
      <c r="B187" s="34"/>
      <c r="C187" s="33"/>
      <c r="D187" s="157" t="s">
        <v>149</v>
      </c>
      <c r="E187" s="33"/>
      <c r="F187" s="158" t="s">
        <v>832</v>
      </c>
      <c r="G187" s="33"/>
      <c r="H187" s="33"/>
      <c r="I187" s="159"/>
      <c r="J187" s="33"/>
      <c r="K187" s="33"/>
      <c r="L187" s="34"/>
      <c r="M187" s="160"/>
      <c r="N187" s="161"/>
      <c r="O187" s="54"/>
      <c r="P187" s="54"/>
      <c r="Q187" s="54"/>
      <c r="R187" s="54"/>
      <c r="S187" s="54"/>
      <c r="T187" s="55"/>
      <c r="U187" s="33"/>
      <c r="V187" s="33"/>
      <c r="W187" s="33"/>
      <c r="X187" s="33"/>
      <c r="Y187" s="33"/>
      <c r="Z187" s="33"/>
      <c r="AA187" s="33"/>
      <c r="AB187" s="33"/>
      <c r="AC187" s="33"/>
      <c r="AD187" s="33"/>
      <c r="AE187" s="33"/>
      <c r="AT187" s="18" t="s">
        <v>149</v>
      </c>
      <c r="AU187" s="18" t="s">
        <v>87</v>
      </c>
    </row>
    <row r="188" spans="1:65" s="13" customFormat="1" ht="11.25">
      <c r="B188" s="162"/>
      <c r="D188" s="157" t="s">
        <v>151</v>
      </c>
      <c r="E188" s="163" t="s">
        <v>3</v>
      </c>
      <c r="F188" s="164" t="s">
        <v>833</v>
      </c>
      <c r="H188" s="165">
        <v>4</v>
      </c>
      <c r="I188" s="166"/>
      <c r="L188" s="162"/>
      <c r="M188" s="167"/>
      <c r="N188" s="168"/>
      <c r="O188" s="168"/>
      <c r="P188" s="168"/>
      <c r="Q188" s="168"/>
      <c r="R188" s="168"/>
      <c r="S188" s="168"/>
      <c r="T188" s="169"/>
      <c r="AT188" s="163" t="s">
        <v>151</v>
      </c>
      <c r="AU188" s="163" t="s">
        <v>87</v>
      </c>
      <c r="AV188" s="13" t="s">
        <v>87</v>
      </c>
      <c r="AW188" s="13" t="s">
        <v>37</v>
      </c>
      <c r="AX188" s="13" t="s">
        <v>84</v>
      </c>
      <c r="AY188" s="163" t="s">
        <v>140</v>
      </c>
    </row>
    <row r="189" spans="1:65" s="2" customFormat="1" ht="16.5" customHeight="1">
      <c r="A189" s="33"/>
      <c r="B189" s="143"/>
      <c r="C189" s="185" t="s">
        <v>294</v>
      </c>
      <c r="D189" s="185" t="s">
        <v>211</v>
      </c>
      <c r="E189" s="186" t="s">
        <v>834</v>
      </c>
      <c r="F189" s="187" t="s">
        <v>835</v>
      </c>
      <c r="G189" s="188" t="s">
        <v>297</v>
      </c>
      <c r="H189" s="189">
        <v>4</v>
      </c>
      <c r="I189" s="190"/>
      <c r="J189" s="191">
        <f>ROUND(I189*H189,2)</f>
        <v>0</v>
      </c>
      <c r="K189" s="187" t="s">
        <v>146</v>
      </c>
      <c r="L189" s="192"/>
      <c r="M189" s="193" t="s">
        <v>3</v>
      </c>
      <c r="N189" s="194" t="s">
        <v>48</v>
      </c>
      <c r="O189" s="54"/>
      <c r="P189" s="153">
        <f>O189*H189</f>
        <v>0</v>
      </c>
      <c r="Q189" s="153">
        <v>2.5000000000000001E-3</v>
      </c>
      <c r="R189" s="153">
        <f>Q189*H189</f>
        <v>0.01</v>
      </c>
      <c r="S189" s="153">
        <v>0</v>
      </c>
      <c r="T189" s="154">
        <f>S189*H189</f>
        <v>0</v>
      </c>
      <c r="U189" s="33"/>
      <c r="V189" s="33"/>
      <c r="W189" s="33"/>
      <c r="X189" s="33"/>
      <c r="Y189" s="33"/>
      <c r="Z189" s="33"/>
      <c r="AA189" s="33"/>
      <c r="AB189" s="33"/>
      <c r="AC189" s="33"/>
      <c r="AD189" s="33"/>
      <c r="AE189" s="33"/>
      <c r="AR189" s="155" t="s">
        <v>194</v>
      </c>
      <c r="AT189" s="155" t="s">
        <v>211</v>
      </c>
      <c r="AU189" s="155" t="s">
        <v>87</v>
      </c>
      <c r="AY189" s="18" t="s">
        <v>140</v>
      </c>
      <c r="BE189" s="156">
        <f>IF(N189="základní",J189,0)</f>
        <v>0</v>
      </c>
      <c r="BF189" s="156">
        <f>IF(N189="snížená",J189,0)</f>
        <v>0</v>
      </c>
      <c r="BG189" s="156">
        <f>IF(N189="zákl. přenesená",J189,0)</f>
        <v>0</v>
      </c>
      <c r="BH189" s="156">
        <f>IF(N189="sníž. přenesená",J189,0)</f>
        <v>0</v>
      </c>
      <c r="BI189" s="156">
        <f>IF(N189="nulová",J189,0)</f>
        <v>0</v>
      </c>
      <c r="BJ189" s="18" t="s">
        <v>84</v>
      </c>
      <c r="BK189" s="156">
        <f>ROUND(I189*H189,2)</f>
        <v>0</v>
      </c>
      <c r="BL189" s="18" t="s">
        <v>147</v>
      </c>
      <c r="BM189" s="155" t="s">
        <v>836</v>
      </c>
    </row>
    <row r="190" spans="1:65" s="2" customFormat="1" ht="36">
      <c r="A190" s="33"/>
      <c r="B190" s="143"/>
      <c r="C190" s="144" t="s">
        <v>301</v>
      </c>
      <c r="D190" s="144" t="s">
        <v>142</v>
      </c>
      <c r="E190" s="145" t="s">
        <v>837</v>
      </c>
      <c r="F190" s="146" t="s">
        <v>838</v>
      </c>
      <c r="G190" s="147" t="s">
        <v>155</v>
      </c>
      <c r="H190" s="148">
        <v>15.02</v>
      </c>
      <c r="I190" s="149"/>
      <c r="J190" s="150">
        <f>ROUND(I190*H190,2)</f>
        <v>0</v>
      </c>
      <c r="K190" s="146" t="s">
        <v>146</v>
      </c>
      <c r="L190" s="34"/>
      <c r="M190" s="151" t="s">
        <v>3</v>
      </c>
      <c r="N190" s="152" t="s">
        <v>48</v>
      </c>
      <c r="O190" s="54"/>
      <c r="P190" s="153">
        <f>O190*H190</f>
        <v>0</v>
      </c>
      <c r="Q190" s="153">
        <v>0.14215</v>
      </c>
      <c r="R190" s="153">
        <f>Q190*H190</f>
        <v>2.1350929999999999</v>
      </c>
      <c r="S190" s="153">
        <v>0</v>
      </c>
      <c r="T190" s="154">
        <f>S190*H190</f>
        <v>0</v>
      </c>
      <c r="U190" s="33"/>
      <c r="V190" s="33"/>
      <c r="W190" s="33"/>
      <c r="X190" s="33"/>
      <c r="Y190" s="33"/>
      <c r="Z190" s="33"/>
      <c r="AA190" s="33"/>
      <c r="AB190" s="33"/>
      <c r="AC190" s="33"/>
      <c r="AD190" s="33"/>
      <c r="AE190" s="33"/>
      <c r="AR190" s="155" t="s">
        <v>147</v>
      </c>
      <c r="AT190" s="155" t="s">
        <v>142</v>
      </c>
      <c r="AU190" s="155" t="s">
        <v>87</v>
      </c>
      <c r="AY190" s="18" t="s">
        <v>140</v>
      </c>
      <c r="BE190" s="156">
        <f>IF(N190="základní",J190,0)</f>
        <v>0</v>
      </c>
      <c r="BF190" s="156">
        <f>IF(N190="snížená",J190,0)</f>
        <v>0</v>
      </c>
      <c r="BG190" s="156">
        <f>IF(N190="zákl. přenesená",J190,0)</f>
        <v>0</v>
      </c>
      <c r="BH190" s="156">
        <f>IF(N190="sníž. přenesená",J190,0)</f>
        <v>0</v>
      </c>
      <c r="BI190" s="156">
        <f>IF(N190="nulová",J190,0)</f>
        <v>0</v>
      </c>
      <c r="BJ190" s="18" t="s">
        <v>84</v>
      </c>
      <c r="BK190" s="156">
        <f>ROUND(I190*H190,2)</f>
        <v>0</v>
      </c>
      <c r="BL190" s="18" t="s">
        <v>147</v>
      </c>
      <c r="BM190" s="155" t="s">
        <v>839</v>
      </c>
    </row>
    <row r="191" spans="1:65" s="2" customFormat="1" ht="78">
      <c r="A191" s="33"/>
      <c r="B191" s="34"/>
      <c r="C191" s="33"/>
      <c r="D191" s="157" t="s">
        <v>149</v>
      </c>
      <c r="E191" s="33"/>
      <c r="F191" s="158" t="s">
        <v>840</v>
      </c>
      <c r="G191" s="33"/>
      <c r="H191" s="33"/>
      <c r="I191" s="159"/>
      <c r="J191" s="33"/>
      <c r="K191" s="33"/>
      <c r="L191" s="34"/>
      <c r="M191" s="160"/>
      <c r="N191" s="161"/>
      <c r="O191" s="54"/>
      <c r="P191" s="54"/>
      <c r="Q191" s="54"/>
      <c r="R191" s="54"/>
      <c r="S191" s="54"/>
      <c r="T191" s="55"/>
      <c r="U191" s="33"/>
      <c r="V191" s="33"/>
      <c r="W191" s="33"/>
      <c r="X191" s="33"/>
      <c r="Y191" s="33"/>
      <c r="Z191" s="33"/>
      <c r="AA191" s="33"/>
      <c r="AB191" s="33"/>
      <c r="AC191" s="33"/>
      <c r="AD191" s="33"/>
      <c r="AE191" s="33"/>
      <c r="AT191" s="18" t="s">
        <v>149</v>
      </c>
      <c r="AU191" s="18" t="s">
        <v>87</v>
      </c>
    </row>
    <row r="192" spans="1:65" s="13" customFormat="1" ht="11.25">
      <c r="B192" s="162"/>
      <c r="D192" s="157" t="s">
        <v>151</v>
      </c>
      <c r="E192" s="163" t="s">
        <v>3</v>
      </c>
      <c r="F192" s="164" t="s">
        <v>841</v>
      </c>
      <c r="H192" s="165">
        <v>15.02</v>
      </c>
      <c r="I192" s="166"/>
      <c r="L192" s="162"/>
      <c r="M192" s="167"/>
      <c r="N192" s="168"/>
      <c r="O192" s="168"/>
      <c r="P192" s="168"/>
      <c r="Q192" s="168"/>
      <c r="R192" s="168"/>
      <c r="S192" s="168"/>
      <c r="T192" s="169"/>
      <c r="AT192" s="163" t="s">
        <v>151</v>
      </c>
      <c r="AU192" s="163" t="s">
        <v>87</v>
      </c>
      <c r="AV192" s="13" t="s">
        <v>87</v>
      </c>
      <c r="AW192" s="13" t="s">
        <v>37</v>
      </c>
      <c r="AX192" s="13" t="s">
        <v>84</v>
      </c>
      <c r="AY192" s="163" t="s">
        <v>140</v>
      </c>
    </row>
    <row r="193" spans="1:65" s="2" customFormat="1" ht="16.5" customHeight="1">
      <c r="A193" s="33"/>
      <c r="B193" s="143"/>
      <c r="C193" s="185" t="s">
        <v>306</v>
      </c>
      <c r="D193" s="185" t="s">
        <v>211</v>
      </c>
      <c r="E193" s="186" t="s">
        <v>842</v>
      </c>
      <c r="F193" s="187" t="s">
        <v>843</v>
      </c>
      <c r="G193" s="188" t="s">
        <v>145</v>
      </c>
      <c r="H193" s="189">
        <v>6.1879999999999997</v>
      </c>
      <c r="I193" s="190"/>
      <c r="J193" s="191">
        <f>ROUND(I193*H193,2)</f>
        <v>0</v>
      </c>
      <c r="K193" s="187" t="s">
        <v>146</v>
      </c>
      <c r="L193" s="192"/>
      <c r="M193" s="193" t="s">
        <v>3</v>
      </c>
      <c r="N193" s="194" t="s">
        <v>48</v>
      </c>
      <c r="O193" s="54"/>
      <c r="P193" s="153">
        <f>O193*H193</f>
        <v>0</v>
      </c>
      <c r="Q193" s="153">
        <v>0.13</v>
      </c>
      <c r="R193" s="153">
        <f>Q193*H193</f>
        <v>0.80444000000000004</v>
      </c>
      <c r="S193" s="153">
        <v>0</v>
      </c>
      <c r="T193" s="154">
        <f>S193*H193</f>
        <v>0</v>
      </c>
      <c r="U193" s="33"/>
      <c r="V193" s="33"/>
      <c r="W193" s="33"/>
      <c r="X193" s="33"/>
      <c r="Y193" s="33"/>
      <c r="Z193" s="33"/>
      <c r="AA193" s="33"/>
      <c r="AB193" s="33"/>
      <c r="AC193" s="33"/>
      <c r="AD193" s="33"/>
      <c r="AE193" s="33"/>
      <c r="AR193" s="155" t="s">
        <v>194</v>
      </c>
      <c r="AT193" s="155" t="s">
        <v>211</v>
      </c>
      <c r="AU193" s="155" t="s">
        <v>87</v>
      </c>
      <c r="AY193" s="18" t="s">
        <v>140</v>
      </c>
      <c r="BE193" s="156">
        <f>IF(N193="základní",J193,0)</f>
        <v>0</v>
      </c>
      <c r="BF193" s="156">
        <f>IF(N193="snížená",J193,0)</f>
        <v>0</v>
      </c>
      <c r="BG193" s="156">
        <f>IF(N193="zákl. přenesená",J193,0)</f>
        <v>0</v>
      </c>
      <c r="BH193" s="156">
        <f>IF(N193="sníž. přenesená",J193,0)</f>
        <v>0</v>
      </c>
      <c r="BI193" s="156">
        <f>IF(N193="nulová",J193,0)</f>
        <v>0</v>
      </c>
      <c r="BJ193" s="18" t="s">
        <v>84</v>
      </c>
      <c r="BK193" s="156">
        <f>ROUND(I193*H193,2)</f>
        <v>0</v>
      </c>
      <c r="BL193" s="18" t="s">
        <v>147</v>
      </c>
      <c r="BM193" s="155" t="s">
        <v>844</v>
      </c>
    </row>
    <row r="194" spans="1:65" s="13" customFormat="1" ht="11.25">
      <c r="B194" s="162"/>
      <c r="D194" s="157" t="s">
        <v>151</v>
      </c>
      <c r="E194" s="163" t="s">
        <v>3</v>
      </c>
      <c r="F194" s="164" t="s">
        <v>845</v>
      </c>
      <c r="H194" s="165">
        <v>6.008</v>
      </c>
      <c r="I194" s="166"/>
      <c r="L194" s="162"/>
      <c r="M194" s="167"/>
      <c r="N194" s="168"/>
      <c r="O194" s="168"/>
      <c r="P194" s="168"/>
      <c r="Q194" s="168"/>
      <c r="R194" s="168"/>
      <c r="S194" s="168"/>
      <c r="T194" s="169"/>
      <c r="AT194" s="163" t="s">
        <v>151</v>
      </c>
      <c r="AU194" s="163" t="s">
        <v>87</v>
      </c>
      <c r="AV194" s="13" t="s">
        <v>87</v>
      </c>
      <c r="AW194" s="13" t="s">
        <v>37</v>
      </c>
      <c r="AX194" s="13" t="s">
        <v>84</v>
      </c>
      <c r="AY194" s="163" t="s">
        <v>140</v>
      </c>
    </row>
    <row r="195" spans="1:65" s="13" customFormat="1" ht="11.25">
      <c r="B195" s="162"/>
      <c r="D195" s="157" t="s">
        <v>151</v>
      </c>
      <c r="F195" s="164" t="s">
        <v>846</v>
      </c>
      <c r="H195" s="165">
        <v>6.1879999999999997</v>
      </c>
      <c r="I195" s="166"/>
      <c r="L195" s="162"/>
      <c r="M195" s="167"/>
      <c r="N195" s="168"/>
      <c r="O195" s="168"/>
      <c r="P195" s="168"/>
      <c r="Q195" s="168"/>
      <c r="R195" s="168"/>
      <c r="S195" s="168"/>
      <c r="T195" s="169"/>
      <c r="AT195" s="163" t="s">
        <v>151</v>
      </c>
      <c r="AU195" s="163" t="s">
        <v>87</v>
      </c>
      <c r="AV195" s="13" t="s">
        <v>87</v>
      </c>
      <c r="AW195" s="13" t="s">
        <v>4</v>
      </c>
      <c r="AX195" s="13" t="s">
        <v>84</v>
      </c>
      <c r="AY195" s="163" t="s">
        <v>140</v>
      </c>
    </row>
    <row r="196" spans="1:65" s="2" customFormat="1" ht="16.5" customHeight="1">
      <c r="A196" s="33"/>
      <c r="B196" s="143"/>
      <c r="C196" s="144" t="s">
        <v>312</v>
      </c>
      <c r="D196" s="144" t="s">
        <v>142</v>
      </c>
      <c r="E196" s="145" t="s">
        <v>847</v>
      </c>
      <c r="F196" s="146" t="s">
        <v>848</v>
      </c>
      <c r="G196" s="147" t="s">
        <v>297</v>
      </c>
      <c r="H196" s="148">
        <v>4</v>
      </c>
      <c r="I196" s="149"/>
      <c r="J196" s="150">
        <f>ROUND(I196*H196,2)</f>
        <v>0</v>
      </c>
      <c r="K196" s="146" t="s">
        <v>146</v>
      </c>
      <c r="L196" s="34"/>
      <c r="M196" s="151" t="s">
        <v>3</v>
      </c>
      <c r="N196" s="152" t="s">
        <v>48</v>
      </c>
      <c r="O196" s="54"/>
      <c r="P196" s="153">
        <f>O196*H196</f>
        <v>0</v>
      </c>
      <c r="Q196" s="153">
        <v>0.10940999999999999</v>
      </c>
      <c r="R196" s="153">
        <f>Q196*H196</f>
        <v>0.43763999999999997</v>
      </c>
      <c r="S196" s="153">
        <v>0</v>
      </c>
      <c r="T196" s="154">
        <f>S196*H196</f>
        <v>0</v>
      </c>
      <c r="U196" s="33"/>
      <c r="V196" s="33"/>
      <c r="W196" s="33"/>
      <c r="X196" s="33"/>
      <c r="Y196" s="33"/>
      <c r="Z196" s="33"/>
      <c r="AA196" s="33"/>
      <c r="AB196" s="33"/>
      <c r="AC196" s="33"/>
      <c r="AD196" s="33"/>
      <c r="AE196" s="33"/>
      <c r="AR196" s="155" t="s">
        <v>147</v>
      </c>
      <c r="AT196" s="155" t="s">
        <v>142</v>
      </c>
      <c r="AU196" s="155" t="s">
        <v>87</v>
      </c>
      <c r="AY196" s="18" t="s">
        <v>140</v>
      </c>
      <c r="BE196" s="156">
        <f>IF(N196="základní",J196,0)</f>
        <v>0</v>
      </c>
      <c r="BF196" s="156">
        <f>IF(N196="snížená",J196,0)</f>
        <v>0</v>
      </c>
      <c r="BG196" s="156">
        <f>IF(N196="zákl. přenesená",J196,0)</f>
        <v>0</v>
      </c>
      <c r="BH196" s="156">
        <f>IF(N196="sníž. přenesená",J196,0)</f>
        <v>0</v>
      </c>
      <c r="BI196" s="156">
        <f>IF(N196="nulová",J196,0)</f>
        <v>0</v>
      </c>
      <c r="BJ196" s="18" t="s">
        <v>84</v>
      </c>
      <c r="BK196" s="156">
        <f>ROUND(I196*H196,2)</f>
        <v>0</v>
      </c>
      <c r="BL196" s="18" t="s">
        <v>147</v>
      </c>
      <c r="BM196" s="155" t="s">
        <v>849</v>
      </c>
    </row>
    <row r="197" spans="1:65" s="2" customFormat="1" ht="97.5">
      <c r="A197" s="33"/>
      <c r="B197" s="34"/>
      <c r="C197" s="33"/>
      <c r="D197" s="157" t="s">
        <v>149</v>
      </c>
      <c r="E197" s="33"/>
      <c r="F197" s="158" t="s">
        <v>850</v>
      </c>
      <c r="G197" s="33"/>
      <c r="H197" s="33"/>
      <c r="I197" s="159"/>
      <c r="J197" s="33"/>
      <c r="K197" s="33"/>
      <c r="L197" s="34"/>
      <c r="M197" s="160"/>
      <c r="N197" s="161"/>
      <c r="O197" s="54"/>
      <c r="P197" s="54"/>
      <c r="Q197" s="54"/>
      <c r="R197" s="54"/>
      <c r="S197" s="54"/>
      <c r="T197" s="55"/>
      <c r="U197" s="33"/>
      <c r="V197" s="33"/>
      <c r="W197" s="33"/>
      <c r="X197" s="33"/>
      <c r="Y197" s="33"/>
      <c r="Z197" s="33"/>
      <c r="AA197" s="33"/>
      <c r="AB197" s="33"/>
      <c r="AC197" s="33"/>
      <c r="AD197" s="33"/>
      <c r="AE197" s="33"/>
      <c r="AT197" s="18" t="s">
        <v>149</v>
      </c>
      <c r="AU197" s="18" t="s">
        <v>87</v>
      </c>
    </row>
    <row r="198" spans="1:65" s="13" customFormat="1" ht="11.25">
      <c r="B198" s="162"/>
      <c r="D198" s="157" t="s">
        <v>151</v>
      </c>
      <c r="E198" s="163" t="s">
        <v>3</v>
      </c>
      <c r="F198" s="164" t="s">
        <v>851</v>
      </c>
      <c r="H198" s="165">
        <v>4</v>
      </c>
      <c r="I198" s="166"/>
      <c r="L198" s="162"/>
      <c r="M198" s="167"/>
      <c r="N198" s="168"/>
      <c r="O198" s="168"/>
      <c r="P198" s="168"/>
      <c r="Q198" s="168"/>
      <c r="R198" s="168"/>
      <c r="S198" s="168"/>
      <c r="T198" s="169"/>
      <c r="AT198" s="163" t="s">
        <v>151</v>
      </c>
      <c r="AU198" s="163" t="s">
        <v>87</v>
      </c>
      <c r="AV198" s="13" t="s">
        <v>87</v>
      </c>
      <c r="AW198" s="13" t="s">
        <v>37</v>
      </c>
      <c r="AX198" s="13" t="s">
        <v>84</v>
      </c>
      <c r="AY198" s="163" t="s">
        <v>140</v>
      </c>
    </row>
    <row r="199" spans="1:65" s="2" customFormat="1" ht="16.5" customHeight="1">
      <c r="A199" s="33"/>
      <c r="B199" s="143"/>
      <c r="C199" s="185" t="s">
        <v>317</v>
      </c>
      <c r="D199" s="185" t="s">
        <v>211</v>
      </c>
      <c r="E199" s="186" t="s">
        <v>852</v>
      </c>
      <c r="F199" s="187" t="s">
        <v>853</v>
      </c>
      <c r="G199" s="188" t="s">
        <v>297</v>
      </c>
      <c r="H199" s="189">
        <v>4</v>
      </c>
      <c r="I199" s="190"/>
      <c r="J199" s="191">
        <f>ROUND(I199*H199,2)</f>
        <v>0</v>
      </c>
      <c r="K199" s="187" t="s">
        <v>146</v>
      </c>
      <c r="L199" s="192"/>
      <c r="M199" s="193" t="s">
        <v>3</v>
      </c>
      <c r="N199" s="194" t="s">
        <v>48</v>
      </c>
      <c r="O199" s="54"/>
      <c r="P199" s="153">
        <f>O199*H199</f>
        <v>0</v>
      </c>
      <c r="Q199" s="153">
        <v>6.1000000000000004E-3</v>
      </c>
      <c r="R199" s="153">
        <f>Q199*H199</f>
        <v>2.4400000000000002E-2</v>
      </c>
      <c r="S199" s="153">
        <v>0</v>
      </c>
      <c r="T199" s="154">
        <f>S199*H199</f>
        <v>0</v>
      </c>
      <c r="U199" s="33"/>
      <c r="V199" s="33"/>
      <c r="W199" s="33"/>
      <c r="X199" s="33"/>
      <c r="Y199" s="33"/>
      <c r="Z199" s="33"/>
      <c r="AA199" s="33"/>
      <c r="AB199" s="33"/>
      <c r="AC199" s="33"/>
      <c r="AD199" s="33"/>
      <c r="AE199" s="33"/>
      <c r="AR199" s="155" t="s">
        <v>194</v>
      </c>
      <c r="AT199" s="155" t="s">
        <v>211</v>
      </c>
      <c r="AU199" s="155" t="s">
        <v>87</v>
      </c>
      <c r="AY199" s="18" t="s">
        <v>140</v>
      </c>
      <c r="BE199" s="156">
        <f>IF(N199="základní",J199,0)</f>
        <v>0</v>
      </c>
      <c r="BF199" s="156">
        <f>IF(N199="snížená",J199,0)</f>
        <v>0</v>
      </c>
      <c r="BG199" s="156">
        <f>IF(N199="zákl. přenesená",J199,0)</f>
        <v>0</v>
      </c>
      <c r="BH199" s="156">
        <f>IF(N199="sníž. přenesená",J199,0)</f>
        <v>0</v>
      </c>
      <c r="BI199" s="156">
        <f>IF(N199="nulová",J199,0)</f>
        <v>0</v>
      </c>
      <c r="BJ199" s="18" t="s">
        <v>84</v>
      </c>
      <c r="BK199" s="156">
        <f>ROUND(I199*H199,2)</f>
        <v>0</v>
      </c>
      <c r="BL199" s="18" t="s">
        <v>147</v>
      </c>
      <c r="BM199" s="155" t="s">
        <v>854</v>
      </c>
    </row>
    <row r="200" spans="1:65" s="2" customFormat="1" ht="16.5" customHeight="1">
      <c r="A200" s="33"/>
      <c r="B200" s="143"/>
      <c r="C200" s="185" t="s">
        <v>323</v>
      </c>
      <c r="D200" s="185" t="s">
        <v>211</v>
      </c>
      <c r="E200" s="186" t="s">
        <v>855</v>
      </c>
      <c r="F200" s="187" t="s">
        <v>856</v>
      </c>
      <c r="G200" s="188" t="s">
        <v>297</v>
      </c>
      <c r="H200" s="189">
        <v>4</v>
      </c>
      <c r="I200" s="190"/>
      <c r="J200" s="191">
        <f>ROUND(I200*H200,2)</f>
        <v>0</v>
      </c>
      <c r="K200" s="187" t="s">
        <v>146</v>
      </c>
      <c r="L200" s="192"/>
      <c r="M200" s="193" t="s">
        <v>3</v>
      </c>
      <c r="N200" s="194" t="s">
        <v>48</v>
      </c>
      <c r="O200" s="54"/>
      <c r="P200" s="153">
        <f>O200*H200</f>
        <v>0</v>
      </c>
      <c r="Q200" s="153">
        <v>1E-4</v>
      </c>
      <c r="R200" s="153">
        <f>Q200*H200</f>
        <v>4.0000000000000002E-4</v>
      </c>
      <c r="S200" s="153">
        <v>0</v>
      </c>
      <c r="T200" s="154">
        <f>S200*H200</f>
        <v>0</v>
      </c>
      <c r="U200" s="33"/>
      <c r="V200" s="33"/>
      <c r="W200" s="33"/>
      <c r="X200" s="33"/>
      <c r="Y200" s="33"/>
      <c r="Z200" s="33"/>
      <c r="AA200" s="33"/>
      <c r="AB200" s="33"/>
      <c r="AC200" s="33"/>
      <c r="AD200" s="33"/>
      <c r="AE200" s="33"/>
      <c r="AR200" s="155" t="s">
        <v>194</v>
      </c>
      <c r="AT200" s="155" t="s">
        <v>211</v>
      </c>
      <c r="AU200" s="155" t="s">
        <v>87</v>
      </c>
      <c r="AY200" s="18" t="s">
        <v>140</v>
      </c>
      <c r="BE200" s="156">
        <f>IF(N200="základní",J200,0)</f>
        <v>0</v>
      </c>
      <c r="BF200" s="156">
        <f>IF(N200="snížená",J200,0)</f>
        <v>0</v>
      </c>
      <c r="BG200" s="156">
        <f>IF(N200="zákl. přenesená",J200,0)</f>
        <v>0</v>
      </c>
      <c r="BH200" s="156">
        <f>IF(N200="sníž. přenesená",J200,0)</f>
        <v>0</v>
      </c>
      <c r="BI200" s="156">
        <f>IF(N200="nulová",J200,0)</f>
        <v>0</v>
      </c>
      <c r="BJ200" s="18" t="s">
        <v>84</v>
      </c>
      <c r="BK200" s="156">
        <f>ROUND(I200*H200,2)</f>
        <v>0</v>
      </c>
      <c r="BL200" s="18" t="s">
        <v>147</v>
      </c>
      <c r="BM200" s="155" t="s">
        <v>857</v>
      </c>
    </row>
    <row r="201" spans="1:65" s="2" customFormat="1" ht="24">
      <c r="A201" s="33"/>
      <c r="B201" s="143"/>
      <c r="C201" s="144" t="s">
        <v>331</v>
      </c>
      <c r="D201" s="144" t="s">
        <v>142</v>
      </c>
      <c r="E201" s="145" t="s">
        <v>858</v>
      </c>
      <c r="F201" s="146" t="s">
        <v>859</v>
      </c>
      <c r="G201" s="147" t="s">
        <v>155</v>
      </c>
      <c r="H201" s="148">
        <v>16.82</v>
      </c>
      <c r="I201" s="149"/>
      <c r="J201" s="150">
        <f>ROUND(I201*H201,2)</f>
        <v>0</v>
      </c>
      <c r="K201" s="146" t="s">
        <v>146</v>
      </c>
      <c r="L201" s="34"/>
      <c r="M201" s="151" t="s">
        <v>3</v>
      </c>
      <c r="N201" s="152" t="s">
        <v>48</v>
      </c>
      <c r="O201" s="54"/>
      <c r="P201" s="153">
        <f>O201*H201</f>
        <v>0</v>
      </c>
      <c r="Q201" s="153">
        <v>0.15540000000000001</v>
      </c>
      <c r="R201" s="153">
        <f>Q201*H201</f>
        <v>2.6138280000000003</v>
      </c>
      <c r="S201" s="153">
        <v>0</v>
      </c>
      <c r="T201" s="154">
        <f>S201*H201</f>
        <v>0</v>
      </c>
      <c r="U201" s="33"/>
      <c r="V201" s="33"/>
      <c r="W201" s="33"/>
      <c r="X201" s="33"/>
      <c r="Y201" s="33"/>
      <c r="Z201" s="33"/>
      <c r="AA201" s="33"/>
      <c r="AB201" s="33"/>
      <c r="AC201" s="33"/>
      <c r="AD201" s="33"/>
      <c r="AE201" s="33"/>
      <c r="AR201" s="155" t="s">
        <v>147</v>
      </c>
      <c r="AT201" s="155" t="s">
        <v>142</v>
      </c>
      <c r="AU201" s="155" t="s">
        <v>87</v>
      </c>
      <c r="AY201" s="18" t="s">
        <v>140</v>
      </c>
      <c r="BE201" s="156">
        <f>IF(N201="základní",J201,0)</f>
        <v>0</v>
      </c>
      <c r="BF201" s="156">
        <f>IF(N201="snížená",J201,0)</f>
        <v>0</v>
      </c>
      <c r="BG201" s="156">
        <f>IF(N201="zákl. přenesená",J201,0)</f>
        <v>0</v>
      </c>
      <c r="BH201" s="156">
        <f>IF(N201="sníž. přenesená",J201,0)</f>
        <v>0</v>
      </c>
      <c r="BI201" s="156">
        <f>IF(N201="nulová",J201,0)</f>
        <v>0</v>
      </c>
      <c r="BJ201" s="18" t="s">
        <v>84</v>
      </c>
      <c r="BK201" s="156">
        <f>ROUND(I201*H201,2)</f>
        <v>0</v>
      </c>
      <c r="BL201" s="18" t="s">
        <v>147</v>
      </c>
      <c r="BM201" s="155" t="s">
        <v>860</v>
      </c>
    </row>
    <row r="202" spans="1:65" s="2" customFormat="1" ht="87.75">
      <c r="A202" s="33"/>
      <c r="B202" s="34"/>
      <c r="C202" s="33"/>
      <c r="D202" s="157" t="s">
        <v>149</v>
      </c>
      <c r="E202" s="33"/>
      <c r="F202" s="158" t="s">
        <v>861</v>
      </c>
      <c r="G202" s="33"/>
      <c r="H202" s="33"/>
      <c r="I202" s="159"/>
      <c r="J202" s="33"/>
      <c r="K202" s="33"/>
      <c r="L202" s="34"/>
      <c r="M202" s="160"/>
      <c r="N202" s="161"/>
      <c r="O202" s="54"/>
      <c r="P202" s="54"/>
      <c r="Q202" s="54"/>
      <c r="R202" s="54"/>
      <c r="S202" s="54"/>
      <c r="T202" s="55"/>
      <c r="U202" s="33"/>
      <c r="V202" s="33"/>
      <c r="W202" s="33"/>
      <c r="X202" s="33"/>
      <c r="Y202" s="33"/>
      <c r="Z202" s="33"/>
      <c r="AA202" s="33"/>
      <c r="AB202" s="33"/>
      <c r="AC202" s="33"/>
      <c r="AD202" s="33"/>
      <c r="AE202" s="33"/>
      <c r="AT202" s="18" t="s">
        <v>149</v>
      </c>
      <c r="AU202" s="18" t="s">
        <v>87</v>
      </c>
    </row>
    <row r="203" spans="1:65" s="13" customFormat="1" ht="11.25">
      <c r="B203" s="162"/>
      <c r="D203" s="157" t="s">
        <v>151</v>
      </c>
      <c r="E203" s="163" t="s">
        <v>3</v>
      </c>
      <c r="F203" s="164" t="s">
        <v>862</v>
      </c>
      <c r="H203" s="165">
        <v>16.82</v>
      </c>
      <c r="I203" s="166"/>
      <c r="L203" s="162"/>
      <c r="M203" s="167"/>
      <c r="N203" s="168"/>
      <c r="O203" s="168"/>
      <c r="P203" s="168"/>
      <c r="Q203" s="168"/>
      <c r="R203" s="168"/>
      <c r="S203" s="168"/>
      <c r="T203" s="169"/>
      <c r="AT203" s="163" t="s">
        <v>151</v>
      </c>
      <c r="AU203" s="163" t="s">
        <v>87</v>
      </c>
      <c r="AV203" s="13" t="s">
        <v>87</v>
      </c>
      <c r="AW203" s="13" t="s">
        <v>37</v>
      </c>
      <c r="AX203" s="13" t="s">
        <v>84</v>
      </c>
      <c r="AY203" s="163" t="s">
        <v>140</v>
      </c>
    </row>
    <row r="204" spans="1:65" s="2" customFormat="1" ht="16.5" customHeight="1">
      <c r="A204" s="33"/>
      <c r="B204" s="143"/>
      <c r="C204" s="185" t="s">
        <v>335</v>
      </c>
      <c r="D204" s="185" t="s">
        <v>211</v>
      </c>
      <c r="E204" s="186" t="s">
        <v>863</v>
      </c>
      <c r="F204" s="187" t="s">
        <v>864</v>
      </c>
      <c r="G204" s="188" t="s">
        <v>155</v>
      </c>
      <c r="H204" s="189">
        <v>17.155999999999999</v>
      </c>
      <c r="I204" s="190"/>
      <c r="J204" s="191">
        <f>ROUND(I204*H204,2)</f>
        <v>0</v>
      </c>
      <c r="K204" s="187" t="s">
        <v>146</v>
      </c>
      <c r="L204" s="192"/>
      <c r="M204" s="193" t="s">
        <v>3</v>
      </c>
      <c r="N204" s="194" t="s">
        <v>48</v>
      </c>
      <c r="O204" s="54"/>
      <c r="P204" s="153">
        <f>O204*H204</f>
        <v>0</v>
      </c>
      <c r="Q204" s="153">
        <v>4.8399999999999999E-2</v>
      </c>
      <c r="R204" s="153">
        <f>Q204*H204</f>
        <v>0.83035039999999993</v>
      </c>
      <c r="S204" s="153">
        <v>0</v>
      </c>
      <c r="T204" s="154">
        <f>S204*H204</f>
        <v>0</v>
      </c>
      <c r="U204" s="33"/>
      <c r="V204" s="33"/>
      <c r="W204" s="33"/>
      <c r="X204" s="33"/>
      <c r="Y204" s="33"/>
      <c r="Z204" s="33"/>
      <c r="AA204" s="33"/>
      <c r="AB204" s="33"/>
      <c r="AC204" s="33"/>
      <c r="AD204" s="33"/>
      <c r="AE204" s="33"/>
      <c r="AR204" s="155" t="s">
        <v>194</v>
      </c>
      <c r="AT204" s="155" t="s">
        <v>211</v>
      </c>
      <c r="AU204" s="155" t="s">
        <v>87</v>
      </c>
      <c r="AY204" s="18" t="s">
        <v>140</v>
      </c>
      <c r="BE204" s="156">
        <f>IF(N204="základní",J204,0)</f>
        <v>0</v>
      </c>
      <c r="BF204" s="156">
        <f>IF(N204="snížená",J204,0)</f>
        <v>0</v>
      </c>
      <c r="BG204" s="156">
        <f>IF(N204="zákl. přenesená",J204,0)</f>
        <v>0</v>
      </c>
      <c r="BH204" s="156">
        <f>IF(N204="sníž. přenesená",J204,0)</f>
        <v>0</v>
      </c>
      <c r="BI204" s="156">
        <f>IF(N204="nulová",J204,0)</f>
        <v>0</v>
      </c>
      <c r="BJ204" s="18" t="s">
        <v>84</v>
      </c>
      <c r="BK204" s="156">
        <f>ROUND(I204*H204,2)</f>
        <v>0</v>
      </c>
      <c r="BL204" s="18" t="s">
        <v>147</v>
      </c>
      <c r="BM204" s="155" t="s">
        <v>865</v>
      </c>
    </row>
    <row r="205" spans="1:65" s="13" customFormat="1" ht="11.25">
      <c r="B205" s="162"/>
      <c r="D205" s="157" t="s">
        <v>151</v>
      </c>
      <c r="F205" s="164" t="s">
        <v>866</v>
      </c>
      <c r="H205" s="165">
        <v>17.155999999999999</v>
      </c>
      <c r="I205" s="166"/>
      <c r="L205" s="162"/>
      <c r="M205" s="167"/>
      <c r="N205" s="168"/>
      <c r="O205" s="168"/>
      <c r="P205" s="168"/>
      <c r="Q205" s="168"/>
      <c r="R205" s="168"/>
      <c r="S205" s="168"/>
      <c r="T205" s="169"/>
      <c r="AT205" s="163" t="s">
        <v>151</v>
      </c>
      <c r="AU205" s="163" t="s">
        <v>87</v>
      </c>
      <c r="AV205" s="13" t="s">
        <v>87</v>
      </c>
      <c r="AW205" s="13" t="s">
        <v>4</v>
      </c>
      <c r="AX205" s="13" t="s">
        <v>84</v>
      </c>
      <c r="AY205" s="163" t="s">
        <v>140</v>
      </c>
    </row>
    <row r="206" spans="1:65" s="2" customFormat="1" ht="16.5" customHeight="1">
      <c r="A206" s="33"/>
      <c r="B206" s="143"/>
      <c r="C206" s="144" t="s">
        <v>344</v>
      </c>
      <c r="D206" s="144" t="s">
        <v>142</v>
      </c>
      <c r="E206" s="145" t="s">
        <v>867</v>
      </c>
      <c r="F206" s="146" t="s">
        <v>868</v>
      </c>
      <c r="G206" s="147" t="s">
        <v>145</v>
      </c>
      <c r="H206" s="148">
        <v>891.17600000000004</v>
      </c>
      <c r="I206" s="149"/>
      <c r="J206" s="150">
        <f>ROUND(I206*H206,2)</f>
        <v>0</v>
      </c>
      <c r="K206" s="146" t="s">
        <v>146</v>
      </c>
      <c r="L206" s="34"/>
      <c r="M206" s="151" t="s">
        <v>3</v>
      </c>
      <c r="N206" s="152" t="s">
        <v>48</v>
      </c>
      <c r="O206" s="54"/>
      <c r="P206" s="153">
        <f>O206*H206</f>
        <v>0</v>
      </c>
      <c r="Q206" s="153">
        <v>4.6999999999999999E-4</v>
      </c>
      <c r="R206" s="153">
        <f>Q206*H206</f>
        <v>0.41885272000000001</v>
      </c>
      <c r="S206" s="153">
        <v>0</v>
      </c>
      <c r="T206" s="154">
        <f>S206*H206</f>
        <v>0</v>
      </c>
      <c r="U206" s="33"/>
      <c r="V206" s="33"/>
      <c r="W206" s="33"/>
      <c r="X206" s="33"/>
      <c r="Y206" s="33"/>
      <c r="Z206" s="33"/>
      <c r="AA206" s="33"/>
      <c r="AB206" s="33"/>
      <c r="AC206" s="33"/>
      <c r="AD206" s="33"/>
      <c r="AE206" s="33"/>
      <c r="AR206" s="155" t="s">
        <v>147</v>
      </c>
      <c r="AT206" s="155" t="s">
        <v>142</v>
      </c>
      <c r="AU206" s="155" t="s">
        <v>87</v>
      </c>
      <c r="AY206" s="18" t="s">
        <v>140</v>
      </c>
      <c r="BE206" s="156">
        <f>IF(N206="základní",J206,0)</f>
        <v>0</v>
      </c>
      <c r="BF206" s="156">
        <f>IF(N206="snížená",J206,0)</f>
        <v>0</v>
      </c>
      <c r="BG206" s="156">
        <f>IF(N206="zákl. přenesená",J206,0)</f>
        <v>0</v>
      </c>
      <c r="BH206" s="156">
        <f>IF(N206="sníž. přenesená",J206,0)</f>
        <v>0</v>
      </c>
      <c r="BI206" s="156">
        <f>IF(N206="nulová",J206,0)</f>
        <v>0</v>
      </c>
      <c r="BJ206" s="18" t="s">
        <v>84</v>
      </c>
      <c r="BK206" s="156">
        <f>ROUND(I206*H206,2)</f>
        <v>0</v>
      </c>
      <c r="BL206" s="18" t="s">
        <v>147</v>
      </c>
      <c r="BM206" s="155" t="s">
        <v>869</v>
      </c>
    </row>
    <row r="207" spans="1:65" s="2" customFormat="1" ht="29.25">
      <c r="A207" s="33"/>
      <c r="B207" s="34"/>
      <c r="C207" s="33"/>
      <c r="D207" s="157" t="s">
        <v>149</v>
      </c>
      <c r="E207" s="33"/>
      <c r="F207" s="158" t="s">
        <v>870</v>
      </c>
      <c r="G207" s="33"/>
      <c r="H207" s="33"/>
      <c r="I207" s="159"/>
      <c r="J207" s="33"/>
      <c r="K207" s="33"/>
      <c r="L207" s="34"/>
      <c r="M207" s="160"/>
      <c r="N207" s="161"/>
      <c r="O207" s="54"/>
      <c r="P207" s="54"/>
      <c r="Q207" s="54"/>
      <c r="R207" s="54"/>
      <c r="S207" s="54"/>
      <c r="T207" s="55"/>
      <c r="U207" s="33"/>
      <c r="V207" s="33"/>
      <c r="W207" s="33"/>
      <c r="X207" s="33"/>
      <c r="Y207" s="33"/>
      <c r="Z207" s="33"/>
      <c r="AA207" s="33"/>
      <c r="AB207" s="33"/>
      <c r="AC207" s="33"/>
      <c r="AD207" s="33"/>
      <c r="AE207" s="33"/>
      <c r="AT207" s="18" t="s">
        <v>149</v>
      </c>
      <c r="AU207" s="18" t="s">
        <v>87</v>
      </c>
    </row>
    <row r="208" spans="1:65" s="15" customFormat="1" ht="11.25">
      <c r="B208" s="178"/>
      <c r="D208" s="157" t="s">
        <v>151</v>
      </c>
      <c r="E208" s="179" t="s">
        <v>3</v>
      </c>
      <c r="F208" s="180" t="s">
        <v>755</v>
      </c>
      <c r="H208" s="179" t="s">
        <v>3</v>
      </c>
      <c r="I208" s="181"/>
      <c r="L208" s="178"/>
      <c r="M208" s="182"/>
      <c r="N208" s="183"/>
      <c r="O208" s="183"/>
      <c r="P208" s="183"/>
      <c r="Q208" s="183"/>
      <c r="R208" s="183"/>
      <c r="S208" s="183"/>
      <c r="T208" s="184"/>
      <c r="AT208" s="179" t="s">
        <v>151</v>
      </c>
      <c r="AU208" s="179" t="s">
        <v>87</v>
      </c>
      <c r="AV208" s="15" t="s">
        <v>84</v>
      </c>
      <c r="AW208" s="15" t="s">
        <v>37</v>
      </c>
      <c r="AX208" s="15" t="s">
        <v>77</v>
      </c>
      <c r="AY208" s="179" t="s">
        <v>140</v>
      </c>
    </row>
    <row r="209" spans="1:65" s="13" customFormat="1" ht="11.25">
      <c r="B209" s="162"/>
      <c r="D209" s="157" t="s">
        <v>151</v>
      </c>
      <c r="E209" s="163" t="s">
        <v>3</v>
      </c>
      <c r="F209" s="164" t="s">
        <v>871</v>
      </c>
      <c r="H209" s="165">
        <v>891.17600000000004</v>
      </c>
      <c r="I209" s="166"/>
      <c r="L209" s="162"/>
      <c r="M209" s="167"/>
      <c r="N209" s="168"/>
      <c r="O209" s="168"/>
      <c r="P209" s="168"/>
      <c r="Q209" s="168"/>
      <c r="R209" s="168"/>
      <c r="S209" s="168"/>
      <c r="T209" s="169"/>
      <c r="AT209" s="163" t="s">
        <v>151</v>
      </c>
      <c r="AU209" s="163" t="s">
        <v>87</v>
      </c>
      <c r="AV209" s="13" t="s">
        <v>87</v>
      </c>
      <c r="AW209" s="13" t="s">
        <v>37</v>
      </c>
      <c r="AX209" s="13" t="s">
        <v>84</v>
      </c>
      <c r="AY209" s="163" t="s">
        <v>140</v>
      </c>
    </row>
    <row r="210" spans="1:65" s="12" customFormat="1" ht="22.9" customHeight="1">
      <c r="B210" s="130"/>
      <c r="D210" s="131" t="s">
        <v>76</v>
      </c>
      <c r="E210" s="141" t="s">
        <v>643</v>
      </c>
      <c r="F210" s="141" t="s">
        <v>644</v>
      </c>
      <c r="I210" s="133"/>
      <c r="J210" s="142">
        <f>BK210</f>
        <v>0</v>
      </c>
      <c r="L210" s="130"/>
      <c r="M210" s="135"/>
      <c r="N210" s="136"/>
      <c r="O210" s="136"/>
      <c r="P210" s="137">
        <f>SUM(P211:P212)</f>
        <v>0</v>
      </c>
      <c r="Q210" s="136"/>
      <c r="R210" s="137">
        <f>SUM(R211:R212)</f>
        <v>0</v>
      </c>
      <c r="S210" s="136"/>
      <c r="T210" s="138">
        <f>SUM(T211:T212)</f>
        <v>0</v>
      </c>
      <c r="AR210" s="131" t="s">
        <v>84</v>
      </c>
      <c r="AT210" s="139" t="s">
        <v>76</v>
      </c>
      <c r="AU210" s="139" t="s">
        <v>84</v>
      </c>
      <c r="AY210" s="131" t="s">
        <v>140</v>
      </c>
      <c r="BK210" s="140">
        <f>SUM(BK211:BK212)</f>
        <v>0</v>
      </c>
    </row>
    <row r="211" spans="1:65" s="2" customFormat="1" ht="21.75" customHeight="1">
      <c r="A211" s="33"/>
      <c r="B211" s="143"/>
      <c r="C211" s="144" t="s">
        <v>348</v>
      </c>
      <c r="D211" s="144" t="s">
        <v>142</v>
      </c>
      <c r="E211" s="145" t="s">
        <v>646</v>
      </c>
      <c r="F211" s="146" t="s">
        <v>647</v>
      </c>
      <c r="G211" s="147" t="s">
        <v>197</v>
      </c>
      <c r="H211" s="148">
        <v>10.682</v>
      </c>
      <c r="I211" s="149"/>
      <c r="J211" s="150">
        <f>ROUND(I211*H211,2)</f>
        <v>0</v>
      </c>
      <c r="K211" s="146" t="s">
        <v>146</v>
      </c>
      <c r="L211" s="34"/>
      <c r="M211" s="151" t="s">
        <v>3</v>
      </c>
      <c r="N211" s="152" t="s">
        <v>48</v>
      </c>
      <c r="O211" s="54"/>
      <c r="P211" s="153">
        <f>O211*H211</f>
        <v>0</v>
      </c>
      <c r="Q211" s="153">
        <v>0</v>
      </c>
      <c r="R211" s="153">
        <f>Q211*H211</f>
        <v>0</v>
      </c>
      <c r="S211" s="153">
        <v>0</v>
      </c>
      <c r="T211" s="154">
        <f>S211*H211</f>
        <v>0</v>
      </c>
      <c r="U211" s="33"/>
      <c r="V211" s="33"/>
      <c r="W211" s="33"/>
      <c r="X211" s="33"/>
      <c r="Y211" s="33"/>
      <c r="Z211" s="33"/>
      <c r="AA211" s="33"/>
      <c r="AB211" s="33"/>
      <c r="AC211" s="33"/>
      <c r="AD211" s="33"/>
      <c r="AE211" s="33"/>
      <c r="AR211" s="155" t="s">
        <v>147</v>
      </c>
      <c r="AT211" s="155" t="s">
        <v>142</v>
      </c>
      <c r="AU211" s="155" t="s">
        <v>87</v>
      </c>
      <c r="AY211" s="18" t="s">
        <v>140</v>
      </c>
      <c r="BE211" s="156">
        <f>IF(N211="základní",J211,0)</f>
        <v>0</v>
      </c>
      <c r="BF211" s="156">
        <f>IF(N211="snížená",J211,0)</f>
        <v>0</v>
      </c>
      <c r="BG211" s="156">
        <f>IF(N211="zákl. přenesená",J211,0)</f>
        <v>0</v>
      </c>
      <c r="BH211" s="156">
        <f>IF(N211="sníž. přenesená",J211,0)</f>
        <v>0</v>
      </c>
      <c r="BI211" s="156">
        <f>IF(N211="nulová",J211,0)</f>
        <v>0</v>
      </c>
      <c r="BJ211" s="18" t="s">
        <v>84</v>
      </c>
      <c r="BK211" s="156">
        <f>ROUND(I211*H211,2)</f>
        <v>0</v>
      </c>
      <c r="BL211" s="18" t="s">
        <v>147</v>
      </c>
      <c r="BM211" s="155" t="s">
        <v>872</v>
      </c>
    </row>
    <row r="212" spans="1:65" s="2" customFormat="1" ht="24">
      <c r="A212" s="33"/>
      <c r="B212" s="143"/>
      <c r="C212" s="144" t="s">
        <v>354</v>
      </c>
      <c r="D212" s="144" t="s">
        <v>142</v>
      </c>
      <c r="E212" s="145" t="s">
        <v>650</v>
      </c>
      <c r="F212" s="146" t="s">
        <v>651</v>
      </c>
      <c r="G212" s="147" t="s">
        <v>197</v>
      </c>
      <c r="H212" s="148">
        <v>10.682</v>
      </c>
      <c r="I212" s="149"/>
      <c r="J212" s="150">
        <f>ROUND(I212*H212,2)</f>
        <v>0</v>
      </c>
      <c r="K212" s="146" t="s">
        <v>146</v>
      </c>
      <c r="L212" s="34"/>
      <c r="M212" s="198" t="s">
        <v>3</v>
      </c>
      <c r="N212" s="199" t="s">
        <v>48</v>
      </c>
      <c r="O212" s="200"/>
      <c r="P212" s="201">
        <f>O212*H212</f>
        <v>0</v>
      </c>
      <c r="Q212" s="201">
        <v>0</v>
      </c>
      <c r="R212" s="201">
        <f>Q212*H212</f>
        <v>0</v>
      </c>
      <c r="S212" s="201">
        <v>0</v>
      </c>
      <c r="T212" s="202">
        <f>S212*H212</f>
        <v>0</v>
      </c>
      <c r="U212" s="33"/>
      <c r="V212" s="33"/>
      <c r="W212" s="33"/>
      <c r="X212" s="33"/>
      <c r="Y212" s="33"/>
      <c r="Z212" s="33"/>
      <c r="AA212" s="33"/>
      <c r="AB212" s="33"/>
      <c r="AC212" s="33"/>
      <c r="AD212" s="33"/>
      <c r="AE212" s="33"/>
      <c r="AR212" s="155" t="s">
        <v>147</v>
      </c>
      <c r="AT212" s="155" t="s">
        <v>142</v>
      </c>
      <c r="AU212" s="155" t="s">
        <v>87</v>
      </c>
      <c r="AY212" s="18" t="s">
        <v>140</v>
      </c>
      <c r="BE212" s="156">
        <f>IF(N212="základní",J212,0)</f>
        <v>0</v>
      </c>
      <c r="BF212" s="156">
        <f>IF(N212="snížená",J212,0)</f>
        <v>0</v>
      </c>
      <c r="BG212" s="156">
        <f>IF(N212="zákl. přenesená",J212,0)</f>
        <v>0</v>
      </c>
      <c r="BH212" s="156">
        <f>IF(N212="sníž. přenesená",J212,0)</f>
        <v>0</v>
      </c>
      <c r="BI212" s="156">
        <f>IF(N212="nulová",J212,0)</f>
        <v>0</v>
      </c>
      <c r="BJ212" s="18" t="s">
        <v>84</v>
      </c>
      <c r="BK212" s="156">
        <f>ROUND(I212*H212,2)</f>
        <v>0</v>
      </c>
      <c r="BL212" s="18" t="s">
        <v>147</v>
      </c>
      <c r="BM212" s="155" t="s">
        <v>873</v>
      </c>
    </row>
    <row r="213" spans="1:65" s="2" customFormat="1" ht="6.95" customHeight="1">
      <c r="A213" s="33"/>
      <c r="B213" s="43"/>
      <c r="C213" s="44"/>
      <c r="D213" s="44"/>
      <c r="E213" s="44"/>
      <c r="F213" s="44"/>
      <c r="G213" s="44"/>
      <c r="H213" s="44"/>
      <c r="I213" s="44"/>
      <c r="J213" s="44"/>
      <c r="K213" s="44"/>
      <c r="L213" s="34"/>
      <c r="M213" s="33"/>
      <c r="O213" s="33"/>
      <c r="P213" s="33"/>
      <c r="Q213" s="33"/>
      <c r="R213" s="33"/>
      <c r="S213" s="33"/>
      <c r="T213" s="33"/>
      <c r="U213" s="33"/>
      <c r="V213" s="33"/>
      <c r="W213" s="33"/>
      <c r="X213" s="33"/>
      <c r="Y213" s="33"/>
      <c r="Z213" s="33"/>
      <c r="AA213" s="33"/>
      <c r="AB213" s="33"/>
      <c r="AC213" s="33"/>
      <c r="AD213" s="33"/>
      <c r="AE213" s="33"/>
    </row>
  </sheetData>
  <autoFilter ref="C89:K212"/>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28" t="s">
        <v>6</v>
      </c>
      <c r="M2" s="313"/>
      <c r="N2" s="313"/>
      <c r="O2" s="313"/>
      <c r="P2" s="313"/>
      <c r="Q2" s="313"/>
      <c r="R2" s="313"/>
      <c r="S2" s="313"/>
      <c r="T2" s="313"/>
      <c r="U2" s="313"/>
      <c r="V2" s="313"/>
      <c r="AT2" s="18" t="s">
        <v>98</v>
      </c>
    </row>
    <row r="3" spans="1:46" s="1" customFormat="1" ht="6.95" customHeight="1">
      <c r="B3" s="19"/>
      <c r="C3" s="20"/>
      <c r="D3" s="20"/>
      <c r="E3" s="20"/>
      <c r="F3" s="20"/>
      <c r="G3" s="20"/>
      <c r="H3" s="20"/>
      <c r="I3" s="20"/>
      <c r="J3" s="20"/>
      <c r="K3" s="20"/>
      <c r="L3" s="21"/>
      <c r="AT3" s="18" t="s">
        <v>87</v>
      </c>
    </row>
    <row r="4" spans="1:46" s="1" customFormat="1" ht="24.95" customHeight="1">
      <c r="B4" s="21"/>
      <c r="D4" s="22" t="s">
        <v>106</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9" t="str">
        <f>'Rekapitulace stavby'!K6</f>
        <v>Hodonín – přemostění silnice I/55 – lávka pro cyklisty a chodce</v>
      </c>
      <c r="F7" s="330"/>
      <c r="G7" s="330"/>
      <c r="H7" s="330"/>
      <c r="L7" s="21"/>
    </row>
    <row r="8" spans="1:46" s="1" customFormat="1" ht="12" customHeight="1">
      <c r="B8" s="21"/>
      <c r="D8" s="28" t="s">
        <v>107</v>
      </c>
      <c r="L8" s="21"/>
    </row>
    <row r="9" spans="1:46" s="2" customFormat="1" ht="16.5" customHeight="1">
      <c r="A9" s="33"/>
      <c r="B9" s="34"/>
      <c r="C9" s="33"/>
      <c r="D9" s="33"/>
      <c r="E9" s="329" t="s">
        <v>108</v>
      </c>
      <c r="F9" s="331"/>
      <c r="G9" s="331"/>
      <c r="H9" s="331"/>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109</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287" t="s">
        <v>874</v>
      </c>
      <c r="F11" s="331"/>
      <c r="G11" s="331"/>
      <c r="H11" s="331"/>
      <c r="I11" s="33"/>
      <c r="J11" s="33"/>
      <c r="K11" s="33"/>
      <c r="L11" s="95"/>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86</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26. 1. 2021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
        <v>27</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
        <v>28</v>
      </c>
      <c r="F17" s="33"/>
      <c r="G17" s="33"/>
      <c r="H17" s="33"/>
      <c r="I17" s="28" t="s">
        <v>29</v>
      </c>
      <c r="J17" s="26" t="s">
        <v>30</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31</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32" t="str">
        <f>'Rekapitulace stavby'!E14</f>
        <v>Vyplň údaj</v>
      </c>
      <c r="F20" s="312"/>
      <c r="G20" s="312"/>
      <c r="H20" s="312"/>
      <c r="I20" s="28" t="s">
        <v>29</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33</v>
      </c>
      <c r="E22" s="33"/>
      <c r="F22" s="33"/>
      <c r="G22" s="33"/>
      <c r="H22" s="33"/>
      <c r="I22" s="28" t="s">
        <v>26</v>
      </c>
      <c r="J22" s="26" t="s">
        <v>34</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
        <v>35</v>
      </c>
      <c r="F23" s="33"/>
      <c r="G23" s="33"/>
      <c r="H23" s="33"/>
      <c r="I23" s="28" t="s">
        <v>29</v>
      </c>
      <c r="J23" s="26" t="s">
        <v>36</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38</v>
      </c>
      <c r="E25" s="33"/>
      <c r="F25" s="33"/>
      <c r="G25" s="33"/>
      <c r="H25" s="33"/>
      <c r="I25" s="28" t="s">
        <v>26</v>
      </c>
      <c r="J25" s="26" t="s">
        <v>39</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
        <v>40</v>
      </c>
      <c r="F26" s="33"/>
      <c r="G26" s="33"/>
      <c r="H26" s="33"/>
      <c r="I26" s="28" t="s">
        <v>29</v>
      </c>
      <c r="J26" s="26" t="s">
        <v>3</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41</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7" t="s">
        <v>3</v>
      </c>
      <c r="F29" s="317"/>
      <c r="G29" s="317"/>
      <c r="H29" s="317"/>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43</v>
      </c>
      <c r="E32" s="33"/>
      <c r="F32" s="33"/>
      <c r="G32" s="33"/>
      <c r="H32" s="33"/>
      <c r="I32" s="33"/>
      <c r="J32" s="67">
        <f>ROUND(J90,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45</v>
      </c>
      <c r="G34" s="33"/>
      <c r="H34" s="33"/>
      <c r="I34" s="37" t="s">
        <v>44</v>
      </c>
      <c r="J34" s="37" t="s">
        <v>46</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47</v>
      </c>
      <c r="E35" s="28" t="s">
        <v>48</v>
      </c>
      <c r="F35" s="101">
        <f>ROUND((SUM(BE90:BE139)),  2)</f>
        <v>0</v>
      </c>
      <c r="G35" s="33"/>
      <c r="H35" s="33"/>
      <c r="I35" s="102">
        <v>0.21</v>
      </c>
      <c r="J35" s="101">
        <f>ROUND(((SUM(BE90:BE139))*I35),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49</v>
      </c>
      <c r="F36" s="101">
        <f>ROUND((SUM(BF90:BF139)),  2)</f>
        <v>0</v>
      </c>
      <c r="G36" s="33"/>
      <c r="H36" s="33"/>
      <c r="I36" s="102">
        <v>0.15</v>
      </c>
      <c r="J36" s="101">
        <f>ROUND(((SUM(BF90:BF139))*I36),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50</v>
      </c>
      <c r="F37" s="101">
        <f>ROUND((SUM(BG90:BG139)),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51</v>
      </c>
      <c r="F38" s="101">
        <f>ROUND((SUM(BH90:BH139)),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52</v>
      </c>
      <c r="F39" s="101">
        <f>ROUND((SUM(BI90:BI139)),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53</v>
      </c>
      <c r="E41" s="56"/>
      <c r="F41" s="56"/>
      <c r="G41" s="105" t="s">
        <v>54</v>
      </c>
      <c r="H41" s="106" t="s">
        <v>55</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111</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9" t="str">
        <f>E7</f>
        <v>Hodonín – přemostění silnice I/55 – lávka pro cyklisty a chodce</v>
      </c>
      <c r="F50" s="330"/>
      <c r="G50" s="330"/>
      <c r="H50" s="330"/>
      <c r="I50" s="33"/>
      <c r="J50" s="33"/>
      <c r="K50" s="33"/>
      <c r="L50" s="95"/>
      <c r="S50" s="33"/>
      <c r="T50" s="33"/>
      <c r="U50" s="33"/>
      <c r="V50" s="33"/>
      <c r="W50" s="33"/>
      <c r="X50" s="33"/>
      <c r="Y50" s="33"/>
      <c r="Z50" s="33"/>
      <c r="AA50" s="33"/>
      <c r="AB50" s="33"/>
      <c r="AC50" s="33"/>
      <c r="AD50" s="33"/>
      <c r="AE50" s="33"/>
    </row>
    <row r="51" spans="1:47" s="1" customFormat="1" ht="12" customHeight="1">
      <c r="B51" s="21"/>
      <c r="C51" s="28" t="s">
        <v>107</v>
      </c>
      <c r="L51" s="21"/>
    </row>
    <row r="52" spans="1:47" s="2" customFormat="1" ht="16.5" customHeight="1">
      <c r="A52" s="33"/>
      <c r="B52" s="34"/>
      <c r="C52" s="33"/>
      <c r="D52" s="33"/>
      <c r="E52" s="329" t="s">
        <v>108</v>
      </c>
      <c r="F52" s="331"/>
      <c r="G52" s="331"/>
      <c r="H52" s="331"/>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109</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287" t="str">
        <f>E11</f>
        <v>201.3 - Dočasné dopravní značení</v>
      </c>
      <c r="F54" s="331"/>
      <c r="G54" s="331"/>
      <c r="H54" s="331"/>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Hodonín</v>
      </c>
      <c r="G56" s="33"/>
      <c r="H56" s="33"/>
      <c r="I56" s="28" t="s">
        <v>23</v>
      </c>
      <c r="J56" s="51" t="str">
        <f>IF(J14="","",J14)</f>
        <v>26. 1. 2021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Město Hodonín</v>
      </c>
      <c r="G58" s="33"/>
      <c r="H58" s="33"/>
      <c r="I58" s="28" t="s">
        <v>33</v>
      </c>
      <c r="J58" s="31" t="str">
        <f>E23</f>
        <v>Rušar mosty s.r.o.</v>
      </c>
      <c r="K58" s="33"/>
      <c r="L58" s="95"/>
      <c r="S58" s="33"/>
      <c r="T58" s="33"/>
      <c r="U58" s="33"/>
      <c r="V58" s="33"/>
      <c r="W58" s="33"/>
      <c r="X58" s="33"/>
      <c r="Y58" s="33"/>
      <c r="Z58" s="33"/>
      <c r="AA58" s="33"/>
      <c r="AB58" s="33"/>
      <c r="AC58" s="33"/>
      <c r="AD58" s="33"/>
      <c r="AE58" s="33"/>
    </row>
    <row r="59" spans="1:47" s="2" customFormat="1" ht="15.2" customHeight="1">
      <c r="A59" s="33"/>
      <c r="B59" s="34"/>
      <c r="C59" s="28" t="s">
        <v>31</v>
      </c>
      <c r="D59" s="33"/>
      <c r="E59" s="33"/>
      <c r="F59" s="26" t="str">
        <f>IF(E20="","",E20)</f>
        <v>Vyplň údaj</v>
      </c>
      <c r="G59" s="33"/>
      <c r="H59" s="33"/>
      <c r="I59" s="28" t="s">
        <v>38</v>
      </c>
      <c r="J59" s="31" t="str">
        <f>E26</f>
        <v>Ing. Čestmír Rez</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112</v>
      </c>
      <c r="D61" s="103"/>
      <c r="E61" s="103"/>
      <c r="F61" s="103"/>
      <c r="G61" s="103"/>
      <c r="H61" s="103"/>
      <c r="I61" s="103"/>
      <c r="J61" s="110" t="s">
        <v>113</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75</v>
      </c>
      <c r="D63" s="33"/>
      <c r="E63" s="33"/>
      <c r="F63" s="33"/>
      <c r="G63" s="33"/>
      <c r="H63" s="33"/>
      <c r="I63" s="33"/>
      <c r="J63" s="67">
        <f>J90</f>
        <v>0</v>
      </c>
      <c r="K63" s="33"/>
      <c r="L63" s="95"/>
      <c r="S63" s="33"/>
      <c r="T63" s="33"/>
      <c r="U63" s="33"/>
      <c r="V63" s="33"/>
      <c r="W63" s="33"/>
      <c r="X63" s="33"/>
      <c r="Y63" s="33"/>
      <c r="Z63" s="33"/>
      <c r="AA63" s="33"/>
      <c r="AB63" s="33"/>
      <c r="AC63" s="33"/>
      <c r="AD63" s="33"/>
      <c r="AE63" s="33"/>
      <c r="AU63" s="18" t="s">
        <v>114</v>
      </c>
    </row>
    <row r="64" spans="1:47" s="9" customFormat="1" ht="24.95" customHeight="1">
      <c r="B64" s="112"/>
      <c r="D64" s="113" t="s">
        <v>115</v>
      </c>
      <c r="E64" s="114"/>
      <c r="F64" s="114"/>
      <c r="G64" s="114"/>
      <c r="H64" s="114"/>
      <c r="I64" s="114"/>
      <c r="J64" s="115">
        <f>J91</f>
        <v>0</v>
      </c>
      <c r="L64" s="112"/>
    </row>
    <row r="65" spans="1:31" s="10" customFormat="1" ht="19.899999999999999" customHeight="1">
      <c r="B65" s="116"/>
      <c r="D65" s="117" t="s">
        <v>120</v>
      </c>
      <c r="E65" s="118"/>
      <c r="F65" s="118"/>
      <c r="G65" s="118"/>
      <c r="H65" s="118"/>
      <c r="I65" s="118"/>
      <c r="J65" s="119">
        <f>J92</f>
        <v>0</v>
      </c>
      <c r="L65" s="116"/>
    </row>
    <row r="66" spans="1:31" s="9" customFormat="1" ht="24.95" customHeight="1">
      <c r="B66" s="112"/>
      <c r="D66" s="113" t="s">
        <v>875</v>
      </c>
      <c r="E66" s="114"/>
      <c r="F66" s="114"/>
      <c r="G66" s="114"/>
      <c r="H66" s="114"/>
      <c r="I66" s="114"/>
      <c r="J66" s="115">
        <f>J132</f>
        <v>0</v>
      </c>
      <c r="L66" s="112"/>
    </row>
    <row r="67" spans="1:31" s="10" customFormat="1" ht="19.899999999999999" customHeight="1">
      <c r="B67" s="116"/>
      <c r="D67" s="117" t="s">
        <v>876</v>
      </c>
      <c r="E67" s="118"/>
      <c r="F67" s="118"/>
      <c r="G67" s="118"/>
      <c r="H67" s="118"/>
      <c r="I67" s="118"/>
      <c r="J67" s="119">
        <f>J133</f>
        <v>0</v>
      </c>
      <c r="L67" s="116"/>
    </row>
    <row r="68" spans="1:31" s="10" customFormat="1" ht="19.899999999999999" customHeight="1">
      <c r="B68" s="116"/>
      <c r="D68" s="117" t="s">
        <v>877</v>
      </c>
      <c r="E68" s="118"/>
      <c r="F68" s="118"/>
      <c r="G68" s="118"/>
      <c r="H68" s="118"/>
      <c r="I68" s="118"/>
      <c r="J68" s="119">
        <f>J137</f>
        <v>0</v>
      </c>
      <c r="L68" s="116"/>
    </row>
    <row r="69" spans="1:31" s="2" customFormat="1" ht="21.75" customHeight="1">
      <c r="A69" s="33"/>
      <c r="B69" s="34"/>
      <c r="C69" s="33"/>
      <c r="D69" s="33"/>
      <c r="E69" s="33"/>
      <c r="F69" s="33"/>
      <c r="G69" s="33"/>
      <c r="H69" s="33"/>
      <c r="I69" s="33"/>
      <c r="J69" s="33"/>
      <c r="K69" s="33"/>
      <c r="L69" s="95"/>
      <c r="S69" s="33"/>
      <c r="T69" s="33"/>
      <c r="U69" s="33"/>
      <c r="V69" s="33"/>
      <c r="W69" s="33"/>
      <c r="X69" s="33"/>
      <c r="Y69" s="33"/>
      <c r="Z69" s="33"/>
      <c r="AA69" s="33"/>
      <c r="AB69" s="33"/>
      <c r="AC69" s="33"/>
      <c r="AD69" s="33"/>
      <c r="AE69" s="33"/>
    </row>
    <row r="70" spans="1:31" s="2" customFormat="1" ht="6.95" customHeight="1">
      <c r="A70" s="33"/>
      <c r="B70" s="43"/>
      <c r="C70" s="44"/>
      <c r="D70" s="44"/>
      <c r="E70" s="44"/>
      <c r="F70" s="44"/>
      <c r="G70" s="44"/>
      <c r="H70" s="44"/>
      <c r="I70" s="44"/>
      <c r="J70" s="44"/>
      <c r="K70" s="44"/>
      <c r="L70" s="95"/>
      <c r="S70" s="33"/>
      <c r="T70" s="33"/>
      <c r="U70" s="33"/>
      <c r="V70" s="33"/>
      <c r="W70" s="33"/>
      <c r="X70" s="33"/>
      <c r="Y70" s="33"/>
      <c r="Z70" s="33"/>
      <c r="AA70" s="33"/>
      <c r="AB70" s="33"/>
      <c r="AC70" s="33"/>
      <c r="AD70" s="33"/>
      <c r="AE70" s="33"/>
    </row>
    <row r="74" spans="1:31" s="2" customFormat="1" ht="6.95" customHeight="1">
      <c r="A74" s="33"/>
      <c r="B74" s="45"/>
      <c r="C74" s="46"/>
      <c r="D74" s="46"/>
      <c r="E74" s="46"/>
      <c r="F74" s="46"/>
      <c r="G74" s="46"/>
      <c r="H74" s="46"/>
      <c r="I74" s="46"/>
      <c r="J74" s="46"/>
      <c r="K74" s="46"/>
      <c r="L74" s="95"/>
      <c r="S74" s="33"/>
      <c r="T74" s="33"/>
      <c r="U74" s="33"/>
      <c r="V74" s="33"/>
      <c r="W74" s="33"/>
      <c r="X74" s="33"/>
      <c r="Y74" s="33"/>
      <c r="Z74" s="33"/>
      <c r="AA74" s="33"/>
      <c r="AB74" s="33"/>
      <c r="AC74" s="33"/>
      <c r="AD74" s="33"/>
      <c r="AE74" s="33"/>
    </row>
    <row r="75" spans="1:31" s="2" customFormat="1" ht="24.95" customHeight="1">
      <c r="A75" s="33"/>
      <c r="B75" s="34"/>
      <c r="C75" s="22" t="s">
        <v>125</v>
      </c>
      <c r="D75" s="33"/>
      <c r="E75" s="33"/>
      <c r="F75" s="33"/>
      <c r="G75" s="33"/>
      <c r="H75" s="33"/>
      <c r="I75" s="33"/>
      <c r="J75" s="33"/>
      <c r="K75" s="33"/>
      <c r="L75" s="95"/>
      <c r="S75" s="33"/>
      <c r="T75" s="33"/>
      <c r="U75" s="33"/>
      <c r="V75" s="33"/>
      <c r="W75" s="33"/>
      <c r="X75" s="33"/>
      <c r="Y75" s="33"/>
      <c r="Z75" s="33"/>
      <c r="AA75" s="33"/>
      <c r="AB75" s="33"/>
      <c r="AC75" s="33"/>
      <c r="AD75" s="33"/>
      <c r="AE75" s="33"/>
    </row>
    <row r="76" spans="1:31" s="2" customFormat="1" ht="6.95" customHeight="1">
      <c r="A76" s="33"/>
      <c r="B76" s="34"/>
      <c r="C76" s="33"/>
      <c r="D76" s="33"/>
      <c r="E76" s="33"/>
      <c r="F76" s="33"/>
      <c r="G76" s="33"/>
      <c r="H76" s="33"/>
      <c r="I76" s="33"/>
      <c r="J76" s="33"/>
      <c r="K76" s="33"/>
      <c r="L76" s="95"/>
      <c r="S76" s="33"/>
      <c r="T76" s="33"/>
      <c r="U76" s="33"/>
      <c r="V76" s="33"/>
      <c r="W76" s="33"/>
      <c r="X76" s="33"/>
      <c r="Y76" s="33"/>
      <c r="Z76" s="33"/>
      <c r="AA76" s="33"/>
      <c r="AB76" s="33"/>
      <c r="AC76" s="33"/>
      <c r="AD76" s="33"/>
      <c r="AE76" s="33"/>
    </row>
    <row r="77" spans="1:31" s="2" customFormat="1" ht="12" customHeight="1">
      <c r="A77" s="33"/>
      <c r="B77" s="34"/>
      <c r="C77" s="28" t="s">
        <v>17</v>
      </c>
      <c r="D77" s="33"/>
      <c r="E77" s="33"/>
      <c r="F77" s="33"/>
      <c r="G77" s="33"/>
      <c r="H77" s="33"/>
      <c r="I77" s="33"/>
      <c r="J77" s="33"/>
      <c r="K77" s="33"/>
      <c r="L77" s="95"/>
      <c r="S77" s="33"/>
      <c r="T77" s="33"/>
      <c r="U77" s="33"/>
      <c r="V77" s="33"/>
      <c r="W77" s="33"/>
      <c r="X77" s="33"/>
      <c r="Y77" s="33"/>
      <c r="Z77" s="33"/>
      <c r="AA77" s="33"/>
      <c r="AB77" s="33"/>
      <c r="AC77" s="33"/>
      <c r="AD77" s="33"/>
      <c r="AE77" s="33"/>
    </row>
    <row r="78" spans="1:31" s="2" customFormat="1" ht="16.5" customHeight="1">
      <c r="A78" s="33"/>
      <c r="B78" s="34"/>
      <c r="C78" s="33"/>
      <c r="D78" s="33"/>
      <c r="E78" s="329" t="str">
        <f>E7</f>
        <v>Hodonín – přemostění silnice I/55 – lávka pro cyklisty a chodce</v>
      </c>
      <c r="F78" s="330"/>
      <c r="G78" s="330"/>
      <c r="H78" s="330"/>
      <c r="I78" s="33"/>
      <c r="J78" s="33"/>
      <c r="K78" s="33"/>
      <c r="L78" s="95"/>
      <c r="S78" s="33"/>
      <c r="T78" s="33"/>
      <c r="U78" s="33"/>
      <c r="V78" s="33"/>
      <c r="W78" s="33"/>
      <c r="X78" s="33"/>
      <c r="Y78" s="33"/>
      <c r="Z78" s="33"/>
      <c r="AA78" s="33"/>
      <c r="AB78" s="33"/>
      <c r="AC78" s="33"/>
      <c r="AD78" s="33"/>
      <c r="AE78" s="33"/>
    </row>
    <row r="79" spans="1:31" s="1" customFormat="1" ht="12" customHeight="1">
      <c r="B79" s="21"/>
      <c r="C79" s="28" t="s">
        <v>107</v>
      </c>
      <c r="L79" s="21"/>
    </row>
    <row r="80" spans="1:31" s="2" customFormat="1" ht="16.5" customHeight="1">
      <c r="A80" s="33"/>
      <c r="B80" s="34"/>
      <c r="C80" s="33"/>
      <c r="D80" s="33"/>
      <c r="E80" s="329" t="s">
        <v>108</v>
      </c>
      <c r="F80" s="331"/>
      <c r="G80" s="331"/>
      <c r="H80" s="331"/>
      <c r="I80" s="33"/>
      <c r="J80" s="33"/>
      <c r="K80" s="33"/>
      <c r="L80" s="95"/>
      <c r="S80" s="33"/>
      <c r="T80" s="33"/>
      <c r="U80" s="33"/>
      <c r="V80" s="33"/>
      <c r="W80" s="33"/>
      <c r="X80" s="33"/>
      <c r="Y80" s="33"/>
      <c r="Z80" s="33"/>
      <c r="AA80" s="33"/>
      <c r="AB80" s="33"/>
      <c r="AC80" s="33"/>
      <c r="AD80" s="33"/>
      <c r="AE80" s="33"/>
    </row>
    <row r="81" spans="1:65" s="2" customFormat="1" ht="12" customHeight="1">
      <c r="A81" s="33"/>
      <c r="B81" s="34"/>
      <c r="C81" s="28" t="s">
        <v>109</v>
      </c>
      <c r="D81" s="33"/>
      <c r="E81" s="33"/>
      <c r="F81" s="33"/>
      <c r="G81" s="33"/>
      <c r="H81" s="33"/>
      <c r="I81" s="33"/>
      <c r="J81" s="33"/>
      <c r="K81" s="33"/>
      <c r="L81" s="95"/>
      <c r="S81" s="33"/>
      <c r="T81" s="33"/>
      <c r="U81" s="33"/>
      <c r="V81" s="33"/>
      <c r="W81" s="33"/>
      <c r="X81" s="33"/>
      <c r="Y81" s="33"/>
      <c r="Z81" s="33"/>
      <c r="AA81" s="33"/>
      <c r="AB81" s="33"/>
      <c r="AC81" s="33"/>
      <c r="AD81" s="33"/>
      <c r="AE81" s="33"/>
    </row>
    <row r="82" spans="1:65" s="2" customFormat="1" ht="16.5" customHeight="1">
      <c r="A82" s="33"/>
      <c r="B82" s="34"/>
      <c r="C82" s="33"/>
      <c r="D82" s="33"/>
      <c r="E82" s="287" t="str">
        <f>E11</f>
        <v>201.3 - Dočasné dopravní značení</v>
      </c>
      <c r="F82" s="331"/>
      <c r="G82" s="331"/>
      <c r="H82" s="331"/>
      <c r="I82" s="33"/>
      <c r="J82" s="33"/>
      <c r="K82" s="33"/>
      <c r="L82" s="95"/>
      <c r="S82" s="33"/>
      <c r="T82" s="33"/>
      <c r="U82" s="33"/>
      <c r="V82" s="33"/>
      <c r="W82" s="33"/>
      <c r="X82" s="33"/>
      <c r="Y82" s="33"/>
      <c r="Z82" s="33"/>
      <c r="AA82" s="33"/>
      <c r="AB82" s="33"/>
      <c r="AC82" s="33"/>
      <c r="AD82" s="33"/>
      <c r="AE82" s="33"/>
    </row>
    <row r="83" spans="1:65" s="2" customFormat="1" ht="6.95" customHeight="1">
      <c r="A83" s="33"/>
      <c r="B83" s="34"/>
      <c r="C83" s="33"/>
      <c r="D83" s="33"/>
      <c r="E83" s="33"/>
      <c r="F83" s="33"/>
      <c r="G83" s="33"/>
      <c r="H83" s="33"/>
      <c r="I83" s="33"/>
      <c r="J83" s="33"/>
      <c r="K83" s="33"/>
      <c r="L83" s="95"/>
      <c r="S83" s="33"/>
      <c r="T83" s="33"/>
      <c r="U83" s="33"/>
      <c r="V83" s="33"/>
      <c r="W83" s="33"/>
      <c r="X83" s="33"/>
      <c r="Y83" s="33"/>
      <c r="Z83" s="33"/>
      <c r="AA83" s="33"/>
      <c r="AB83" s="33"/>
      <c r="AC83" s="33"/>
      <c r="AD83" s="33"/>
      <c r="AE83" s="33"/>
    </row>
    <row r="84" spans="1:65" s="2" customFormat="1" ht="12" customHeight="1">
      <c r="A84" s="33"/>
      <c r="B84" s="34"/>
      <c r="C84" s="28" t="s">
        <v>21</v>
      </c>
      <c r="D84" s="33"/>
      <c r="E84" s="33"/>
      <c r="F84" s="26" t="str">
        <f>F14</f>
        <v>Hodonín</v>
      </c>
      <c r="G84" s="33"/>
      <c r="H84" s="33"/>
      <c r="I84" s="28" t="s">
        <v>23</v>
      </c>
      <c r="J84" s="51" t="str">
        <f>IF(J14="","",J14)</f>
        <v>26. 1. 2021</v>
      </c>
      <c r="K84" s="33"/>
      <c r="L84" s="95"/>
      <c r="S84" s="33"/>
      <c r="T84" s="33"/>
      <c r="U84" s="33"/>
      <c r="V84" s="33"/>
      <c r="W84" s="33"/>
      <c r="X84" s="33"/>
      <c r="Y84" s="33"/>
      <c r="Z84" s="33"/>
      <c r="AA84" s="33"/>
      <c r="AB84" s="33"/>
      <c r="AC84" s="33"/>
      <c r="AD84" s="33"/>
      <c r="AE84" s="33"/>
    </row>
    <row r="85" spans="1:65" s="2" customFormat="1" ht="6.95" customHeight="1">
      <c r="A85" s="33"/>
      <c r="B85" s="34"/>
      <c r="C85" s="33"/>
      <c r="D85" s="33"/>
      <c r="E85" s="33"/>
      <c r="F85" s="33"/>
      <c r="G85" s="33"/>
      <c r="H85" s="33"/>
      <c r="I85" s="33"/>
      <c r="J85" s="33"/>
      <c r="K85" s="33"/>
      <c r="L85" s="95"/>
      <c r="S85" s="33"/>
      <c r="T85" s="33"/>
      <c r="U85" s="33"/>
      <c r="V85" s="33"/>
      <c r="W85" s="33"/>
      <c r="X85" s="33"/>
      <c r="Y85" s="33"/>
      <c r="Z85" s="33"/>
      <c r="AA85" s="33"/>
      <c r="AB85" s="33"/>
      <c r="AC85" s="33"/>
      <c r="AD85" s="33"/>
      <c r="AE85" s="33"/>
    </row>
    <row r="86" spans="1:65" s="2" customFormat="1" ht="15.2" customHeight="1">
      <c r="A86" s="33"/>
      <c r="B86" s="34"/>
      <c r="C86" s="28" t="s">
        <v>25</v>
      </c>
      <c r="D86" s="33"/>
      <c r="E86" s="33"/>
      <c r="F86" s="26" t="str">
        <f>E17</f>
        <v>Město Hodonín</v>
      </c>
      <c r="G86" s="33"/>
      <c r="H86" s="33"/>
      <c r="I86" s="28" t="s">
        <v>33</v>
      </c>
      <c r="J86" s="31" t="str">
        <f>E23</f>
        <v>Rušar mosty s.r.o.</v>
      </c>
      <c r="K86" s="33"/>
      <c r="L86" s="95"/>
      <c r="S86" s="33"/>
      <c r="T86" s="33"/>
      <c r="U86" s="33"/>
      <c r="V86" s="33"/>
      <c r="W86" s="33"/>
      <c r="X86" s="33"/>
      <c r="Y86" s="33"/>
      <c r="Z86" s="33"/>
      <c r="AA86" s="33"/>
      <c r="AB86" s="33"/>
      <c r="AC86" s="33"/>
      <c r="AD86" s="33"/>
      <c r="AE86" s="33"/>
    </row>
    <row r="87" spans="1:65" s="2" customFormat="1" ht="15.2" customHeight="1">
      <c r="A87" s="33"/>
      <c r="B87" s="34"/>
      <c r="C87" s="28" t="s">
        <v>31</v>
      </c>
      <c r="D87" s="33"/>
      <c r="E87" s="33"/>
      <c r="F87" s="26" t="str">
        <f>IF(E20="","",E20)</f>
        <v>Vyplň údaj</v>
      </c>
      <c r="G87" s="33"/>
      <c r="H87" s="33"/>
      <c r="I87" s="28" t="s">
        <v>38</v>
      </c>
      <c r="J87" s="31" t="str">
        <f>E26</f>
        <v>Ing. Čestmír Rez</v>
      </c>
      <c r="K87" s="33"/>
      <c r="L87" s="95"/>
      <c r="S87" s="33"/>
      <c r="T87" s="33"/>
      <c r="U87" s="33"/>
      <c r="V87" s="33"/>
      <c r="W87" s="33"/>
      <c r="X87" s="33"/>
      <c r="Y87" s="33"/>
      <c r="Z87" s="33"/>
      <c r="AA87" s="33"/>
      <c r="AB87" s="33"/>
      <c r="AC87" s="33"/>
      <c r="AD87" s="33"/>
      <c r="AE87" s="33"/>
    </row>
    <row r="88" spans="1:65" s="2" customFormat="1" ht="10.35" customHeight="1">
      <c r="A88" s="33"/>
      <c r="B88" s="34"/>
      <c r="C88" s="33"/>
      <c r="D88" s="33"/>
      <c r="E88" s="33"/>
      <c r="F88" s="33"/>
      <c r="G88" s="33"/>
      <c r="H88" s="33"/>
      <c r="I88" s="33"/>
      <c r="J88" s="33"/>
      <c r="K88" s="33"/>
      <c r="L88" s="95"/>
      <c r="S88" s="33"/>
      <c r="T88" s="33"/>
      <c r="U88" s="33"/>
      <c r="V88" s="33"/>
      <c r="W88" s="33"/>
      <c r="X88" s="33"/>
      <c r="Y88" s="33"/>
      <c r="Z88" s="33"/>
      <c r="AA88" s="33"/>
      <c r="AB88" s="33"/>
      <c r="AC88" s="33"/>
      <c r="AD88" s="33"/>
      <c r="AE88" s="33"/>
    </row>
    <row r="89" spans="1:65" s="11" customFormat="1" ht="29.25" customHeight="1">
      <c r="A89" s="120"/>
      <c r="B89" s="121"/>
      <c r="C89" s="122" t="s">
        <v>126</v>
      </c>
      <c r="D89" s="123" t="s">
        <v>62</v>
      </c>
      <c r="E89" s="123" t="s">
        <v>58</v>
      </c>
      <c r="F89" s="123" t="s">
        <v>59</v>
      </c>
      <c r="G89" s="123" t="s">
        <v>127</v>
      </c>
      <c r="H89" s="123" t="s">
        <v>128</v>
      </c>
      <c r="I89" s="123" t="s">
        <v>129</v>
      </c>
      <c r="J89" s="123" t="s">
        <v>113</v>
      </c>
      <c r="K89" s="124" t="s">
        <v>130</v>
      </c>
      <c r="L89" s="125"/>
      <c r="M89" s="58" t="s">
        <v>3</v>
      </c>
      <c r="N89" s="59" t="s">
        <v>47</v>
      </c>
      <c r="O89" s="59" t="s">
        <v>131</v>
      </c>
      <c r="P89" s="59" t="s">
        <v>132</v>
      </c>
      <c r="Q89" s="59" t="s">
        <v>133</v>
      </c>
      <c r="R89" s="59" t="s">
        <v>134</v>
      </c>
      <c r="S89" s="59" t="s">
        <v>135</v>
      </c>
      <c r="T89" s="60" t="s">
        <v>136</v>
      </c>
      <c r="U89" s="120"/>
      <c r="V89" s="120"/>
      <c r="W89" s="120"/>
      <c r="X89" s="120"/>
      <c r="Y89" s="120"/>
      <c r="Z89" s="120"/>
      <c r="AA89" s="120"/>
      <c r="AB89" s="120"/>
      <c r="AC89" s="120"/>
      <c r="AD89" s="120"/>
      <c r="AE89" s="120"/>
    </row>
    <row r="90" spans="1:65" s="2" customFormat="1" ht="22.9" customHeight="1">
      <c r="A90" s="33"/>
      <c r="B90" s="34"/>
      <c r="C90" s="65" t="s">
        <v>137</v>
      </c>
      <c r="D90" s="33"/>
      <c r="E90" s="33"/>
      <c r="F90" s="33"/>
      <c r="G90" s="33"/>
      <c r="H90" s="33"/>
      <c r="I90" s="33"/>
      <c r="J90" s="126">
        <f>BK90</f>
        <v>0</v>
      </c>
      <c r="K90" s="33"/>
      <c r="L90" s="34"/>
      <c r="M90" s="61"/>
      <c r="N90" s="52"/>
      <c r="O90" s="62"/>
      <c r="P90" s="127">
        <f>P91+P132</f>
        <v>0</v>
      </c>
      <c r="Q90" s="62"/>
      <c r="R90" s="127">
        <f>R91+R132</f>
        <v>8.0399999999999999E-2</v>
      </c>
      <c r="S90" s="62"/>
      <c r="T90" s="128">
        <f>T91+T132</f>
        <v>0</v>
      </c>
      <c r="U90" s="33"/>
      <c r="V90" s="33"/>
      <c r="W90" s="33"/>
      <c r="X90" s="33"/>
      <c r="Y90" s="33"/>
      <c r="Z90" s="33"/>
      <c r="AA90" s="33"/>
      <c r="AB90" s="33"/>
      <c r="AC90" s="33"/>
      <c r="AD90" s="33"/>
      <c r="AE90" s="33"/>
      <c r="AT90" s="18" t="s">
        <v>76</v>
      </c>
      <c r="AU90" s="18" t="s">
        <v>114</v>
      </c>
      <c r="BK90" s="129">
        <f>BK91+BK132</f>
        <v>0</v>
      </c>
    </row>
    <row r="91" spans="1:65" s="12" customFormat="1" ht="25.9" customHeight="1">
      <c r="B91" s="130"/>
      <c r="D91" s="131" t="s">
        <v>76</v>
      </c>
      <c r="E91" s="132" t="s">
        <v>138</v>
      </c>
      <c r="F91" s="132" t="s">
        <v>139</v>
      </c>
      <c r="I91" s="133"/>
      <c r="J91" s="134">
        <f>BK91</f>
        <v>0</v>
      </c>
      <c r="L91" s="130"/>
      <c r="M91" s="135"/>
      <c r="N91" s="136"/>
      <c r="O91" s="136"/>
      <c r="P91" s="137">
        <f>P92</f>
        <v>0</v>
      </c>
      <c r="Q91" s="136"/>
      <c r="R91" s="137">
        <f>R92</f>
        <v>8.0399999999999999E-2</v>
      </c>
      <c r="S91" s="136"/>
      <c r="T91" s="138">
        <f>T92</f>
        <v>0</v>
      </c>
      <c r="AR91" s="131" t="s">
        <v>84</v>
      </c>
      <c r="AT91" s="139" t="s">
        <v>76</v>
      </c>
      <c r="AU91" s="139" t="s">
        <v>77</v>
      </c>
      <c r="AY91" s="131" t="s">
        <v>140</v>
      </c>
      <c r="BK91" s="140">
        <f>BK92</f>
        <v>0</v>
      </c>
    </row>
    <row r="92" spans="1:65" s="12" customFormat="1" ht="22.9" customHeight="1">
      <c r="B92" s="130"/>
      <c r="D92" s="131" t="s">
        <v>76</v>
      </c>
      <c r="E92" s="141" t="s">
        <v>203</v>
      </c>
      <c r="F92" s="141" t="s">
        <v>475</v>
      </c>
      <c r="I92" s="133"/>
      <c r="J92" s="142">
        <f>BK92</f>
        <v>0</v>
      </c>
      <c r="L92" s="130"/>
      <c r="M92" s="135"/>
      <c r="N92" s="136"/>
      <c r="O92" s="136"/>
      <c r="P92" s="137">
        <f>SUM(P93:P131)</f>
        <v>0</v>
      </c>
      <c r="Q92" s="136"/>
      <c r="R92" s="137">
        <f>SUM(R93:R131)</f>
        <v>8.0399999999999999E-2</v>
      </c>
      <c r="S92" s="136"/>
      <c r="T92" s="138">
        <f>SUM(T93:T131)</f>
        <v>0</v>
      </c>
      <c r="AR92" s="131" t="s">
        <v>84</v>
      </c>
      <c r="AT92" s="139" t="s">
        <v>76</v>
      </c>
      <c r="AU92" s="139" t="s">
        <v>84</v>
      </c>
      <c r="AY92" s="131" t="s">
        <v>140</v>
      </c>
      <c r="BK92" s="140">
        <f>SUM(BK93:BK131)</f>
        <v>0</v>
      </c>
    </row>
    <row r="93" spans="1:65" s="2" customFormat="1" ht="21.75" customHeight="1">
      <c r="A93" s="33"/>
      <c r="B93" s="143"/>
      <c r="C93" s="144" t="s">
        <v>84</v>
      </c>
      <c r="D93" s="144" t="s">
        <v>142</v>
      </c>
      <c r="E93" s="145" t="s">
        <v>878</v>
      </c>
      <c r="F93" s="146" t="s">
        <v>879</v>
      </c>
      <c r="G93" s="147" t="s">
        <v>297</v>
      </c>
      <c r="H93" s="148">
        <v>20</v>
      </c>
      <c r="I93" s="149"/>
      <c r="J93" s="150">
        <f>ROUND(I93*H93,2)</f>
        <v>0</v>
      </c>
      <c r="K93" s="146" t="s">
        <v>146</v>
      </c>
      <c r="L93" s="34"/>
      <c r="M93" s="151" t="s">
        <v>3</v>
      </c>
      <c r="N93" s="152" t="s">
        <v>48</v>
      </c>
      <c r="O93" s="54"/>
      <c r="P93" s="153">
        <f>O93*H93</f>
        <v>0</v>
      </c>
      <c r="Q93" s="153">
        <v>0</v>
      </c>
      <c r="R93" s="153">
        <f>Q93*H93</f>
        <v>0</v>
      </c>
      <c r="S93" s="153">
        <v>0</v>
      </c>
      <c r="T93" s="154">
        <f>S93*H93</f>
        <v>0</v>
      </c>
      <c r="U93" s="33"/>
      <c r="V93" s="33"/>
      <c r="W93" s="33"/>
      <c r="X93" s="33"/>
      <c r="Y93" s="33"/>
      <c r="Z93" s="33"/>
      <c r="AA93" s="33"/>
      <c r="AB93" s="33"/>
      <c r="AC93" s="33"/>
      <c r="AD93" s="33"/>
      <c r="AE93" s="33"/>
      <c r="AR93" s="155" t="s">
        <v>147</v>
      </c>
      <c r="AT93" s="155" t="s">
        <v>142</v>
      </c>
      <c r="AU93" s="155" t="s">
        <v>87</v>
      </c>
      <c r="AY93" s="18" t="s">
        <v>140</v>
      </c>
      <c r="BE93" s="156">
        <f>IF(N93="základní",J93,0)</f>
        <v>0</v>
      </c>
      <c r="BF93" s="156">
        <f>IF(N93="snížená",J93,0)</f>
        <v>0</v>
      </c>
      <c r="BG93" s="156">
        <f>IF(N93="zákl. přenesená",J93,0)</f>
        <v>0</v>
      </c>
      <c r="BH93" s="156">
        <f>IF(N93="sníž. přenesená",J93,0)</f>
        <v>0</v>
      </c>
      <c r="BI93" s="156">
        <f>IF(N93="nulová",J93,0)</f>
        <v>0</v>
      </c>
      <c r="BJ93" s="18" t="s">
        <v>84</v>
      </c>
      <c r="BK93" s="156">
        <f>ROUND(I93*H93,2)</f>
        <v>0</v>
      </c>
      <c r="BL93" s="18" t="s">
        <v>147</v>
      </c>
      <c r="BM93" s="155" t="s">
        <v>880</v>
      </c>
    </row>
    <row r="94" spans="1:65" s="2" customFormat="1" ht="29.25">
      <c r="A94" s="33"/>
      <c r="B94" s="34"/>
      <c r="C94" s="33"/>
      <c r="D94" s="157" t="s">
        <v>149</v>
      </c>
      <c r="E94" s="33"/>
      <c r="F94" s="158" t="s">
        <v>881</v>
      </c>
      <c r="G94" s="33"/>
      <c r="H94" s="33"/>
      <c r="I94" s="159"/>
      <c r="J94" s="33"/>
      <c r="K94" s="33"/>
      <c r="L94" s="34"/>
      <c r="M94" s="160"/>
      <c r="N94" s="161"/>
      <c r="O94" s="54"/>
      <c r="P94" s="54"/>
      <c r="Q94" s="54"/>
      <c r="R94" s="54"/>
      <c r="S94" s="54"/>
      <c r="T94" s="55"/>
      <c r="U94" s="33"/>
      <c r="V94" s="33"/>
      <c r="W94" s="33"/>
      <c r="X94" s="33"/>
      <c r="Y94" s="33"/>
      <c r="Z94" s="33"/>
      <c r="AA94" s="33"/>
      <c r="AB94" s="33"/>
      <c r="AC94" s="33"/>
      <c r="AD94" s="33"/>
      <c r="AE94" s="33"/>
      <c r="AT94" s="18" t="s">
        <v>149</v>
      </c>
      <c r="AU94" s="18" t="s">
        <v>87</v>
      </c>
    </row>
    <row r="95" spans="1:65" s="13" customFormat="1" ht="11.25">
      <c r="B95" s="162"/>
      <c r="D95" s="157" t="s">
        <v>151</v>
      </c>
      <c r="E95" s="163" t="s">
        <v>3</v>
      </c>
      <c r="F95" s="164" t="s">
        <v>882</v>
      </c>
      <c r="H95" s="165">
        <v>16</v>
      </c>
      <c r="I95" s="166"/>
      <c r="L95" s="162"/>
      <c r="M95" s="167"/>
      <c r="N95" s="168"/>
      <c r="O95" s="168"/>
      <c r="P95" s="168"/>
      <c r="Q95" s="168"/>
      <c r="R95" s="168"/>
      <c r="S95" s="168"/>
      <c r="T95" s="169"/>
      <c r="AT95" s="163" t="s">
        <v>151</v>
      </c>
      <c r="AU95" s="163" t="s">
        <v>87</v>
      </c>
      <c r="AV95" s="13" t="s">
        <v>87</v>
      </c>
      <c r="AW95" s="13" t="s">
        <v>37</v>
      </c>
      <c r="AX95" s="13" t="s">
        <v>77</v>
      </c>
      <c r="AY95" s="163" t="s">
        <v>140</v>
      </c>
    </row>
    <row r="96" spans="1:65" s="13" customFormat="1" ht="11.25">
      <c r="B96" s="162"/>
      <c r="D96" s="157" t="s">
        <v>151</v>
      </c>
      <c r="E96" s="163" t="s">
        <v>3</v>
      </c>
      <c r="F96" s="164" t="s">
        <v>883</v>
      </c>
      <c r="H96" s="165">
        <v>4</v>
      </c>
      <c r="I96" s="166"/>
      <c r="L96" s="162"/>
      <c r="M96" s="167"/>
      <c r="N96" s="168"/>
      <c r="O96" s="168"/>
      <c r="P96" s="168"/>
      <c r="Q96" s="168"/>
      <c r="R96" s="168"/>
      <c r="S96" s="168"/>
      <c r="T96" s="169"/>
      <c r="AT96" s="163" t="s">
        <v>151</v>
      </c>
      <c r="AU96" s="163" t="s">
        <v>87</v>
      </c>
      <c r="AV96" s="13" t="s">
        <v>87</v>
      </c>
      <c r="AW96" s="13" t="s">
        <v>37</v>
      </c>
      <c r="AX96" s="13" t="s">
        <v>77</v>
      </c>
      <c r="AY96" s="163" t="s">
        <v>140</v>
      </c>
    </row>
    <row r="97" spans="1:65" s="14" customFormat="1" ht="11.25">
      <c r="B97" s="170"/>
      <c r="D97" s="157" t="s">
        <v>151</v>
      </c>
      <c r="E97" s="171" t="s">
        <v>3</v>
      </c>
      <c r="F97" s="172" t="s">
        <v>167</v>
      </c>
      <c r="H97" s="173">
        <v>20</v>
      </c>
      <c r="I97" s="174"/>
      <c r="L97" s="170"/>
      <c r="M97" s="175"/>
      <c r="N97" s="176"/>
      <c r="O97" s="176"/>
      <c r="P97" s="176"/>
      <c r="Q97" s="176"/>
      <c r="R97" s="176"/>
      <c r="S97" s="176"/>
      <c r="T97" s="177"/>
      <c r="AT97" s="171" t="s">
        <v>151</v>
      </c>
      <c r="AU97" s="171" t="s">
        <v>87</v>
      </c>
      <c r="AV97" s="14" t="s">
        <v>147</v>
      </c>
      <c r="AW97" s="14" t="s">
        <v>37</v>
      </c>
      <c r="AX97" s="14" t="s">
        <v>84</v>
      </c>
      <c r="AY97" s="171" t="s">
        <v>140</v>
      </c>
    </row>
    <row r="98" spans="1:65" s="2" customFormat="1" ht="21.75" customHeight="1">
      <c r="A98" s="33"/>
      <c r="B98" s="143"/>
      <c r="C98" s="144" t="s">
        <v>87</v>
      </c>
      <c r="D98" s="144" t="s">
        <v>142</v>
      </c>
      <c r="E98" s="145" t="s">
        <v>884</v>
      </c>
      <c r="F98" s="146" t="s">
        <v>885</v>
      </c>
      <c r="G98" s="147" t="s">
        <v>297</v>
      </c>
      <c r="H98" s="148">
        <v>2</v>
      </c>
      <c r="I98" s="149"/>
      <c r="J98" s="150">
        <f>ROUND(I98*H98,2)</f>
        <v>0</v>
      </c>
      <c r="K98" s="146" t="s">
        <v>146</v>
      </c>
      <c r="L98" s="34"/>
      <c r="M98" s="151" t="s">
        <v>3</v>
      </c>
      <c r="N98" s="152" t="s">
        <v>48</v>
      </c>
      <c r="O98" s="54"/>
      <c r="P98" s="153">
        <f>O98*H98</f>
        <v>0</v>
      </c>
      <c r="Q98" s="153">
        <v>0</v>
      </c>
      <c r="R98" s="153">
        <f>Q98*H98</f>
        <v>0</v>
      </c>
      <c r="S98" s="153">
        <v>0</v>
      </c>
      <c r="T98" s="154">
        <f>S98*H98</f>
        <v>0</v>
      </c>
      <c r="U98" s="33"/>
      <c r="V98" s="33"/>
      <c r="W98" s="33"/>
      <c r="X98" s="33"/>
      <c r="Y98" s="33"/>
      <c r="Z98" s="33"/>
      <c r="AA98" s="33"/>
      <c r="AB98" s="33"/>
      <c r="AC98" s="33"/>
      <c r="AD98" s="33"/>
      <c r="AE98" s="33"/>
      <c r="AR98" s="155" t="s">
        <v>147</v>
      </c>
      <c r="AT98" s="155" t="s">
        <v>142</v>
      </c>
      <c r="AU98" s="155" t="s">
        <v>87</v>
      </c>
      <c r="AY98" s="18" t="s">
        <v>140</v>
      </c>
      <c r="BE98" s="156">
        <f>IF(N98="základní",J98,0)</f>
        <v>0</v>
      </c>
      <c r="BF98" s="156">
        <f>IF(N98="snížená",J98,0)</f>
        <v>0</v>
      </c>
      <c r="BG98" s="156">
        <f>IF(N98="zákl. přenesená",J98,0)</f>
        <v>0</v>
      </c>
      <c r="BH98" s="156">
        <f>IF(N98="sníž. přenesená",J98,0)</f>
        <v>0</v>
      </c>
      <c r="BI98" s="156">
        <f>IF(N98="nulová",J98,0)</f>
        <v>0</v>
      </c>
      <c r="BJ98" s="18" t="s">
        <v>84</v>
      </c>
      <c r="BK98" s="156">
        <f>ROUND(I98*H98,2)</f>
        <v>0</v>
      </c>
      <c r="BL98" s="18" t="s">
        <v>147</v>
      </c>
      <c r="BM98" s="155" t="s">
        <v>886</v>
      </c>
    </row>
    <row r="99" spans="1:65" s="2" customFormat="1" ht="29.25">
      <c r="A99" s="33"/>
      <c r="B99" s="34"/>
      <c r="C99" s="33"/>
      <c r="D99" s="157" t="s">
        <v>149</v>
      </c>
      <c r="E99" s="33"/>
      <c r="F99" s="158" t="s">
        <v>881</v>
      </c>
      <c r="G99" s="33"/>
      <c r="H99" s="33"/>
      <c r="I99" s="159"/>
      <c r="J99" s="33"/>
      <c r="K99" s="33"/>
      <c r="L99" s="34"/>
      <c r="M99" s="160"/>
      <c r="N99" s="161"/>
      <c r="O99" s="54"/>
      <c r="P99" s="54"/>
      <c r="Q99" s="54"/>
      <c r="R99" s="54"/>
      <c r="S99" s="54"/>
      <c r="T99" s="55"/>
      <c r="U99" s="33"/>
      <c r="V99" s="33"/>
      <c r="W99" s="33"/>
      <c r="X99" s="33"/>
      <c r="Y99" s="33"/>
      <c r="Z99" s="33"/>
      <c r="AA99" s="33"/>
      <c r="AB99" s="33"/>
      <c r="AC99" s="33"/>
      <c r="AD99" s="33"/>
      <c r="AE99" s="33"/>
      <c r="AT99" s="18" t="s">
        <v>149</v>
      </c>
      <c r="AU99" s="18" t="s">
        <v>87</v>
      </c>
    </row>
    <row r="100" spans="1:65" s="13" customFormat="1" ht="11.25">
      <c r="B100" s="162"/>
      <c r="D100" s="157" t="s">
        <v>151</v>
      </c>
      <c r="E100" s="163" t="s">
        <v>3</v>
      </c>
      <c r="F100" s="164" t="s">
        <v>887</v>
      </c>
      <c r="H100" s="165">
        <v>2</v>
      </c>
      <c r="I100" s="166"/>
      <c r="L100" s="162"/>
      <c r="M100" s="167"/>
      <c r="N100" s="168"/>
      <c r="O100" s="168"/>
      <c r="P100" s="168"/>
      <c r="Q100" s="168"/>
      <c r="R100" s="168"/>
      <c r="S100" s="168"/>
      <c r="T100" s="169"/>
      <c r="AT100" s="163" t="s">
        <v>151</v>
      </c>
      <c r="AU100" s="163" t="s">
        <v>87</v>
      </c>
      <c r="AV100" s="13" t="s">
        <v>87</v>
      </c>
      <c r="AW100" s="13" t="s">
        <v>37</v>
      </c>
      <c r="AX100" s="13" t="s">
        <v>84</v>
      </c>
      <c r="AY100" s="163" t="s">
        <v>140</v>
      </c>
    </row>
    <row r="101" spans="1:65" s="2" customFormat="1" ht="24">
      <c r="A101" s="33"/>
      <c r="B101" s="143"/>
      <c r="C101" s="144" t="s">
        <v>159</v>
      </c>
      <c r="D101" s="144" t="s">
        <v>142</v>
      </c>
      <c r="E101" s="145" t="s">
        <v>888</v>
      </c>
      <c r="F101" s="146" t="s">
        <v>889</v>
      </c>
      <c r="G101" s="147" t="s">
        <v>297</v>
      </c>
      <c r="H101" s="148">
        <v>712</v>
      </c>
      <c r="I101" s="149"/>
      <c r="J101" s="150">
        <f>ROUND(I101*H101,2)</f>
        <v>0</v>
      </c>
      <c r="K101" s="146" t="s">
        <v>146</v>
      </c>
      <c r="L101" s="34"/>
      <c r="M101" s="151" t="s">
        <v>3</v>
      </c>
      <c r="N101" s="152" t="s">
        <v>48</v>
      </c>
      <c r="O101" s="54"/>
      <c r="P101" s="153">
        <f>O101*H101</f>
        <v>0</v>
      </c>
      <c r="Q101" s="153">
        <v>0</v>
      </c>
      <c r="R101" s="153">
        <f>Q101*H101</f>
        <v>0</v>
      </c>
      <c r="S101" s="153">
        <v>0</v>
      </c>
      <c r="T101" s="154">
        <f>S101*H101</f>
        <v>0</v>
      </c>
      <c r="U101" s="33"/>
      <c r="V101" s="33"/>
      <c r="W101" s="33"/>
      <c r="X101" s="33"/>
      <c r="Y101" s="33"/>
      <c r="Z101" s="33"/>
      <c r="AA101" s="33"/>
      <c r="AB101" s="33"/>
      <c r="AC101" s="33"/>
      <c r="AD101" s="33"/>
      <c r="AE101" s="33"/>
      <c r="AR101" s="155" t="s">
        <v>147</v>
      </c>
      <c r="AT101" s="155" t="s">
        <v>142</v>
      </c>
      <c r="AU101" s="155" t="s">
        <v>87</v>
      </c>
      <c r="AY101" s="18" t="s">
        <v>140</v>
      </c>
      <c r="BE101" s="156">
        <f>IF(N101="základní",J101,0)</f>
        <v>0</v>
      </c>
      <c r="BF101" s="156">
        <f>IF(N101="snížená",J101,0)</f>
        <v>0</v>
      </c>
      <c r="BG101" s="156">
        <f>IF(N101="zákl. přenesená",J101,0)</f>
        <v>0</v>
      </c>
      <c r="BH101" s="156">
        <f>IF(N101="sníž. přenesená",J101,0)</f>
        <v>0</v>
      </c>
      <c r="BI101" s="156">
        <f>IF(N101="nulová",J101,0)</f>
        <v>0</v>
      </c>
      <c r="BJ101" s="18" t="s">
        <v>84</v>
      </c>
      <c r="BK101" s="156">
        <f>ROUND(I101*H101,2)</f>
        <v>0</v>
      </c>
      <c r="BL101" s="18" t="s">
        <v>147</v>
      </c>
      <c r="BM101" s="155" t="s">
        <v>890</v>
      </c>
    </row>
    <row r="102" spans="1:65" s="2" customFormat="1" ht="29.25">
      <c r="A102" s="33"/>
      <c r="B102" s="34"/>
      <c r="C102" s="33"/>
      <c r="D102" s="157" t="s">
        <v>149</v>
      </c>
      <c r="E102" s="33"/>
      <c r="F102" s="158" t="s">
        <v>881</v>
      </c>
      <c r="G102" s="33"/>
      <c r="H102" s="33"/>
      <c r="I102" s="159"/>
      <c r="J102" s="33"/>
      <c r="K102" s="33"/>
      <c r="L102" s="34"/>
      <c r="M102" s="160"/>
      <c r="N102" s="161"/>
      <c r="O102" s="54"/>
      <c r="P102" s="54"/>
      <c r="Q102" s="54"/>
      <c r="R102" s="54"/>
      <c r="S102" s="54"/>
      <c r="T102" s="55"/>
      <c r="U102" s="33"/>
      <c r="V102" s="33"/>
      <c r="W102" s="33"/>
      <c r="X102" s="33"/>
      <c r="Y102" s="33"/>
      <c r="Z102" s="33"/>
      <c r="AA102" s="33"/>
      <c r="AB102" s="33"/>
      <c r="AC102" s="33"/>
      <c r="AD102" s="33"/>
      <c r="AE102" s="33"/>
      <c r="AT102" s="18" t="s">
        <v>149</v>
      </c>
      <c r="AU102" s="18" t="s">
        <v>87</v>
      </c>
    </row>
    <row r="103" spans="1:65" s="13" customFormat="1" ht="11.25">
      <c r="B103" s="162"/>
      <c r="D103" s="157" t="s">
        <v>151</v>
      </c>
      <c r="E103" s="163" t="s">
        <v>3</v>
      </c>
      <c r="F103" s="164" t="s">
        <v>891</v>
      </c>
      <c r="H103" s="165">
        <v>224</v>
      </c>
      <c r="I103" s="166"/>
      <c r="L103" s="162"/>
      <c r="M103" s="167"/>
      <c r="N103" s="168"/>
      <c r="O103" s="168"/>
      <c r="P103" s="168"/>
      <c r="Q103" s="168"/>
      <c r="R103" s="168"/>
      <c r="S103" s="168"/>
      <c r="T103" s="169"/>
      <c r="AT103" s="163" t="s">
        <v>151</v>
      </c>
      <c r="AU103" s="163" t="s">
        <v>87</v>
      </c>
      <c r="AV103" s="13" t="s">
        <v>87</v>
      </c>
      <c r="AW103" s="13" t="s">
        <v>37</v>
      </c>
      <c r="AX103" s="13" t="s">
        <v>77</v>
      </c>
      <c r="AY103" s="163" t="s">
        <v>140</v>
      </c>
    </row>
    <row r="104" spans="1:65" s="13" customFormat="1" ht="11.25">
      <c r="B104" s="162"/>
      <c r="D104" s="157" t="s">
        <v>151</v>
      </c>
      <c r="E104" s="163" t="s">
        <v>3</v>
      </c>
      <c r="F104" s="164" t="s">
        <v>892</v>
      </c>
      <c r="H104" s="165">
        <v>488</v>
      </c>
      <c r="I104" s="166"/>
      <c r="L104" s="162"/>
      <c r="M104" s="167"/>
      <c r="N104" s="168"/>
      <c r="O104" s="168"/>
      <c r="P104" s="168"/>
      <c r="Q104" s="168"/>
      <c r="R104" s="168"/>
      <c r="S104" s="168"/>
      <c r="T104" s="169"/>
      <c r="AT104" s="163" t="s">
        <v>151</v>
      </c>
      <c r="AU104" s="163" t="s">
        <v>87</v>
      </c>
      <c r="AV104" s="13" t="s">
        <v>87</v>
      </c>
      <c r="AW104" s="13" t="s">
        <v>37</v>
      </c>
      <c r="AX104" s="13" t="s">
        <v>77</v>
      </c>
      <c r="AY104" s="163" t="s">
        <v>140</v>
      </c>
    </row>
    <row r="105" spans="1:65" s="14" customFormat="1" ht="11.25">
      <c r="B105" s="170"/>
      <c r="D105" s="157" t="s">
        <v>151</v>
      </c>
      <c r="E105" s="171" t="s">
        <v>3</v>
      </c>
      <c r="F105" s="172" t="s">
        <v>167</v>
      </c>
      <c r="H105" s="173">
        <v>712</v>
      </c>
      <c r="I105" s="174"/>
      <c r="L105" s="170"/>
      <c r="M105" s="175"/>
      <c r="N105" s="176"/>
      <c r="O105" s="176"/>
      <c r="P105" s="176"/>
      <c r="Q105" s="176"/>
      <c r="R105" s="176"/>
      <c r="S105" s="176"/>
      <c r="T105" s="177"/>
      <c r="AT105" s="171" t="s">
        <v>151</v>
      </c>
      <c r="AU105" s="171" t="s">
        <v>87</v>
      </c>
      <c r="AV105" s="14" t="s">
        <v>147</v>
      </c>
      <c r="AW105" s="14" t="s">
        <v>37</v>
      </c>
      <c r="AX105" s="14" t="s">
        <v>84</v>
      </c>
      <c r="AY105" s="171" t="s">
        <v>140</v>
      </c>
    </row>
    <row r="106" spans="1:65" s="2" customFormat="1" ht="24">
      <c r="A106" s="33"/>
      <c r="B106" s="143"/>
      <c r="C106" s="144" t="s">
        <v>147</v>
      </c>
      <c r="D106" s="144" t="s">
        <v>142</v>
      </c>
      <c r="E106" s="145" t="s">
        <v>893</v>
      </c>
      <c r="F106" s="146" t="s">
        <v>894</v>
      </c>
      <c r="G106" s="147" t="s">
        <v>297</v>
      </c>
      <c r="H106" s="148">
        <v>244</v>
      </c>
      <c r="I106" s="149"/>
      <c r="J106" s="150">
        <f>ROUND(I106*H106,2)</f>
        <v>0</v>
      </c>
      <c r="K106" s="146" t="s">
        <v>146</v>
      </c>
      <c r="L106" s="34"/>
      <c r="M106" s="151" t="s">
        <v>3</v>
      </c>
      <c r="N106" s="152" t="s">
        <v>48</v>
      </c>
      <c r="O106" s="54"/>
      <c r="P106" s="153">
        <f>O106*H106</f>
        <v>0</v>
      </c>
      <c r="Q106" s="153">
        <v>0</v>
      </c>
      <c r="R106" s="153">
        <f>Q106*H106</f>
        <v>0</v>
      </c>
      <c r="S106" s="153">
        <v>0</v>
      </c>
      <c r="T106" s="154">
        <f>S106*H106</f>
        <v>0</v>
      </c>
      <c r="U106" s="33"/>
      <c r="V106" s="33"/>
      <c r="W106" s="33"/>
      <c r="X106" s="33"/>
      <c r="Y106" s="33"/>
      <c r="Z106" s="33"/>
      <c r="AA106" s="33"/>
      <c r="AB106" s="33"/>
      <c r="AC106" s="33"/>
      <c r="AD106" s="33"/>
      <c r="AE106" s="33"/>
      <c r="AR106" s="155" t="s">
        <v>147</v>
      </c>
      <c r="AT106" s="155" t="s">
        <v>142</v>
      </c>
      <c r="AU106" s="155" t="s">
        <v>87</v>
      </c>
      <c r="AY106" s="18" t="s">
        <v>140</v>
      </c>
      <c r="BE106" s="156">
        <f>IF(N106="základní",J106,0)</f>
        <v>0</v>
      </c>
      <c r="BF106" s="156">
        <f>IF(N106="snížená",J106,0)</f>
        <v>0</v>
      </c>
      <c r="BG106" s="156">
        <f>IF(N106="zákl. přenesená",J106,0)</f>
        <v>0</v>
      </c>
      <c r="BH106" s="156">
        <f>IF(N106="sníž. přenesená",J106,0)</f>
        <v>0</v>
      </c>
      <c r="BI106" s="156">
        <f>IF(N106="nulová",J106,0)</f>
        <v>0</v>
      </c>
      <c r="BJ106" s="18" t="s">
        <v>84</v>
      </c>
      <c r="BK106" s="156">
        <f>ROUND(I106*H106,2)</f>
        <v>0</v>
      </c>
      <c r="BL106" s="18" t="s">
        <v>147</v>
      </c>
      <c r="BM106" s="155" t="s">
        <v>895</v>
      </c>
    </row>
    <row r="107" spans="1:65" s="2" customFormat="1" ht="29.25">
      <c r="A107" s="33"/>
      <c r="B107" s="34"/>
      <c r="C107" s="33"/>
      <c r="D107" s="157" t="s">
        <v>149</v>
      </c>
      <c r="E107" s="33"/>
      <c r="F107" s="158" t="s">
        <v>881</v>
      </c>
      <c r="G107" s="33"/>
      <c r="H107" s="33"/>
      <c r="I107" s="159"/>
      <c r="J107" s="33"/>
      <c r="K107" s="33"/>
      <c r="L107" s="34"/>
      <c r="M107" s="160"/>
      <c r="N107" s="161"/>
      <c r="O107" s="54"/>
      <c r="P107" s="54"/>
      <c r="Q107" s="54"/>
      <c r="R107" s="54"/>
      <c r="S107" s="54"/>
      <c r="T107" s="55"/>
      <c r="U107" s="33"/>
      <c r="V107" s="33"/>
      <c r="W107" s="33"/>
      <c r="X107" s="33"/>
      <c r="Y107" s="33"/>
      <c r="Z107" s="33"/>
      <c r="AA107" s="33"/>
      <c r="AB107" s="33"/>
      <c r="AC107" s="33"/>
      <c r="AD107" s="33"/>
      <c r="AE107" s="33"/>
      <c r="AT107" s="18" t="s">
        <v>149</v>
      </c>
      <c r="AU107" s="18" t="s">
        <v>87</v>
      </c>
    </row>
    <row r="108" spans="1:65" s="13" customFormat="1" ht="11.25">
      <c r="B108" s="162"/>
      <c r="D108" s="157" t="s">
        <v>151</v>
      </c>
      <c r="E108" s="163" t="s">
        <v>3</v>
      </c>
      <c r="F108" s="164" t="s">
        <v>896</v>
      </c>
      <c r="H108" s="165">
        <v>244</v>
      </c>
      <c r="I108" s="166"/>
      <c r="L108" s="162"/>
      <c r="M108" s="167"/>
      <c r="N108" s="168"/>
      <c r="O108" s="168"/>
      <c r="P108" s="168"/>
      <c r="Q108" s="168"/>
      <c r="R108" s="168"/>
      <c r="S108" s="168"/>
      <c r="T108" s="169"/>
      <c r="AT108" s="163" t="s">
        <v>151</v>
      </c>
      <c r="AU108" s="163" t="s">
        <v>87</v>
      </c>
      <c r="AV108" s="13" t="s">
        <v>87</v>
      </c>
      <c r="AW108" s="13" t="s">
        <v>37</v>
      </c>
      <c r="AX108" s="13" t="s">
        <v>84</v>
      </c>
      <c r="AY108" s="163" t="s">
        <v>140</v>
      </c>
    </row>
    <row r="109" spans="1:65" s="2" customFormat="1" ht="16.5" customHeight="1">
      <c r="A109" s="33"/>
      <c r="B109" s="143"/>
      <c r="C109" s="144" t="s">
        <v>173</v>
      </c>
      <c r="D109" s="144" t="s">
        <v>142</v>
      </c>
      <c r="E109" s="145" t="s">
        <v>897</v>
      </c>
      <c r="F109" s="146" t="s">
        <v>898</v>
      </c>
      <c r="G109" s="147" t="s">
        <v>297</v>
      </c>
      <c r="H109" s="148">
        <v>6</v>
      </c>
      <c r="I109" s="149"/>
      <c r="J109" s="150">
        <f>ROUND(I109*H109,2)</f>
        <v>0</v>
      </c>
      <c r="K109" s="146" t="s">
        <v>146</v>
      </c>
      <c r="L109" s="34"/>
      <c r="M109" s="151" t="s">
        <v>3</v>
      </c>
      <c r="N109" s="152" t="s">
        <v>48</v>
      </c>
      <c r="O109" s="54"/>
      <c r="P109" s="153">
        <f>O109*H109</f>
        <v>0</v>
      </c>
      <c r="Q109" s="153">
        <v>0</v>
      </c>
      <c r="R109" s="153">
        <f>Q109*H109</f>
        <v>0</v>
      </c>
      <c r="S109" s="153">
        <v>0</v>
      </c>
      <c r="T109" s="154">
        <f>S109*H109</f>
        <v>0</v>
      </c>
      <c r="U109" s="33"/>
      <c r="V109" s="33"/>
      <c r="W109" s="33"/>
      <c r="X109" s="33"/>
      <c r="Y109" s="33"/>
      <c r="Z109" s="33"/>
      <c r="AA109" s="33"/>
      <c r="AB109" s="33"/>
      <c r="AC109" s="33"/>
      <c r="AD109" s="33"/>
      <c r="AE109" s="33"/>
      <c r="AR109" s="155" t="s">
        <v>147</v>
      </c>
      <c r="AT109" s="155" t="s">
        <v>142</v>
      </c>
      <c r="AU109" s="155" t="s">
        <v>87</v>
      </c>
      <c r="AY109" s="18" t="s">
        <v>140</v>
      </c>
      <c r="BE109" s="156">
        <f>IF(N109="základní",J109,0)</f>
        <v>0</v>
      </c>
      <c r="BF109" s="156">
        <f>IF(N109="snížená",J109,0)</f>
        <v>0</v>
      </c>
      <c r="BG109" s="156">
        <f>IF(N109="zákl. přenesená",J109,0)</f>
        <v>0</v>
      </c>
      <c r="BH109" s="156">
        <f>IF(N109="sníž. přenesená",J109,0)</f>
        <v>0</v>
      </c>
      <c r="BI109" s="156">
        <f>IF(N109="nulová",J109,0)</f>
        <v>0</v>
      </c>
      <c r="BJ109" s="18" t="s">
        <v>84</v>
      </c>
      <c r="BK109" s="156">
        <f>ROUND(I109*H109,2)</f>
        <v>0</v>
      </c>
      <c r="BL109" s="18" t="s">
        <v>147</v>
      </c>
      <c r="BM109" s="155" t="s">
        <v>899</v>
      </c>
    </row>
    <row r="110" spans="1:65" s="2" customFormat="1" ht="29.25">
      <c r="A110" s="33"/>
      <c r="B110" s="34"/>
      <c r="C110" s="33"/>
      <c r="D110" s="157" t="s">
        <v>149</v>
      </c>
      <c r="E110" s="33"/>
      <c r="F110" s="158" t="s">
        <v>900</v>
      </c>
      <c r="G110" s="33"/>
      <c r="H110" s="33"/>
      <c r="I110" s="159"/>
      <c r="J110" s="33"/>
      <c r="K110" s="33"/>
      <c r="L110" s="34"/>
      <c r="M110" s="160"/>
      <c r="N110" s="161"/>
      <c r="O110" s="54"/>
      <c r="P110" s="54"/>
      <c r="Q110" s="54"/>
      <c r="R110" s="54"/>
      <c r="S110" s="54"/>
      <c r="T110" s="55"/>
      <c r="U110" s="33"/>
      <c r="V110" s="33"/>
      <c r="W110" s="33"/>
      <c r="X110" s="33"/>
      <c r="Y110" s="33"/>
      <c r="Z110" s="33"/>
      <c r="AA110" s="33"/>
      <c r="AB110" s="33"/>
      <c r="AC110" s="33"/>
      <c r="AD110" s="33"/>
      <c r="AE110" s="33"/>
      <c r="AT110" s="18" t="s">
        <v>149</v>
      </c>
      <c r="AU110" s="18" t="s">
        <v>87</v>
      </c>
    </row>
    <row r="111" spans="1:65" s="13" customFormat="1" ht="11.25">
      <c r="B111" s="162"/>
      <c r="D111" s="157" t="s">
        <v>151</v>
      </c>
      <c r="E111" s="163" t="s">
        <v>3</v>
      </c>
      <c r="F111" s="164" t="s">
        <v>901</v>
      </c>
      <c r="H111" s="165">
        <v>6</v>
      </c>
      <c r="I111" s="166"/>
      <c r="L111" s="162"/>
      <c r="M111" s="167"/>
      <c r="N111" s="168"/>
      <c r="O111" s="168"/>
      <c r="P111" s="168"/>
      <c r="Q111" s="168"/>
      <c r="R111" s="168"/>
      <c r="S111" s="168"/>
      <c r="T111" s="169"/>
      <c r="AT111" s="163" t="s">
        <v>151</v>
      </c>
      <c r="AU111" s="163" t="s">
        <v>87</v>
      </c>
      <c r="AV111" s="13" t="s">
        <v>87</v>
      </c>
      <c r="AW111" s="13" t="s">
        <v>37</v>
      </c>
      <c r="AX111" s="13" t="s">
        <v>84</v>
      </c>
      <c r="AY111" s="163" t="s">
        <v>140</v>
      </c>
    </row>
    <row r="112" spans="1:65" s="2" customFormat="1" ht="24">
      <c r="A112" s="33"/>
      <c r="B112" s="143"/>
      <c r="C112" s="144" t="s">
        <v>179</v>
      </c>
      <c r="D112" s="144" t="s">
        <v>142</v>
      </c>
      <c r="E112" s="145" t="s">
        <v>902</v>
      </c>
      <c r="F112" s="146" t="s">
        <v>903</v>
      </c>
      <c r="G112" s="147" t="s">
        <v>297</v>
      </c>
      <c r="H112" s="148">
        <v>1</v>
      </c>
      <c r="I112" s="149"/>
      <c r="J112" s="150">
        <f>ROUND(I112*H112,2)</f>
        <v>0</v>
      </c>
      <c r="K112" s="146" t="s">
        <v>146</v>
      </c>
      <c r="L112" s="34"/>
      <c r="M112" s="151" t="s">
        <v>3</v>
      </c>
      <c r="N112" s="152" t="s">
        <v>48</v>
      </c>
      <c r="O112" s="54"/>
      <c r="P112" s="153">
        <f>O112*H112</f>
        <v>0</v>
      </c>
      <c r="Q112" s="153">
        <v>0</v>
      </c>
      <c r="R112" s="153">
        <f>Q112*H112</f>
        <v>0</v>
      </c>
      <c r="S112" s="153">
        <v>0</v>
      </c>
      <c r="T112" s="154">
        <f>S112*H112</f>
        <v>0</v>
      </c>
      <c r="U112" s="33"/>
      <c r="V112" s="33"/>
      <c r="W112" s="33"/>
      <c r="X112" s="33"/>
      <c r="Y112" s="33"/>
      <c r="Z112" s="33"/>
      <c r="AA112" s="33"/>
      <c r="AB112" s="33"/>
      <c r="AC112" s="33"/>
      <c r="AD112" s="33"/>
      <c r="AE112" s="33"/>
      <c r="AR112" s="155" t="s">
        <v>147</v>
      </c>
      <c r="AT112" s="155" t="s">
        <v>142</v>
      </c>
      <c r="AU112" s="155" t="s">
        <v>87</v>
      </c>
      <c r="AY112" s="18" t="s">
        <v>140</v>
      </c>
      <c r="BE112" s="156">
        <f>IF(N112="základní",J112,0)</f>
        <v>0</v>
      </c>
      <c r="BF112" s="156">
        <f>IF(N112="snížená",J112,0)</f>
        <v>0</v>
      </c>
      <c r="BG112" s="156">
        <f>IF(N112="zákl. přenesená",J112,0)</f>
        <v>0</v>
      </c>
      <c r="BH112" s="156">
        <f>IF(N112="sníž. přenesená",J112,0)</f>
        <v>0</v>
      </c>
      <c r="BI112" s="156">
        <f>IF(N112="nulová",J112,0)</f>
        <v>0</v>
      </c>
      <c r="BJ112" s="18" t="s">
        <v>84</v>
      </c>
      <c r="BK112" s="156">
        <f>ROUND(I112*H112,2)</f>
        <v>0</v>
      </c>
      <c r="BL112" s="18" t="s">
        <v>147</v>
      </c>
      <c r="BM112" s="155" t="s">
        <v>904</v>
      </c>
    </row>
    <row r="113" spans="1:65" s="2" customFormat="1" ht="29.25">
      <c r="A113" s="33"/>
      <c r="B113" s="34"/>
      <c r="C113" s="33"/>
      <c r="D113" s="157" t="s">
        <v>149</v>
      </c>
      <c r="E113" s="33"/>
      <c r="F113" s="158" t="s">
        <v>900</v>
      </c>
      <c r="G113" s="33"/>
      <c r="H113" s="33"/>
      <c r="I113" s="159"/>
      <c r="J113" s="33"/>
      <c r="K113" s="33"/>
      <c r="L113" s="34"/>
      <c r="M113" s="160"/>
      <c r="N113" s="161"/>
      <c r="O113" s="54"/>
      <c r="P113" s="54"/>
      <c r="Q113" s="54"/>
      <c r="R113" s="54"/>
      <c r="S113" s="54"/>
      <c r="T113" s="55"/>
      <c r="U113" s="33"/>
      <c r="V113" s="33"/>
      <c r="W113" s="33"/>
      <c r="X113" s="33"/>
      <c r="Y113" s="33"/>
      <c r="Z113" s="33"/>
      <c r="AA113" s="33"/>
      <c r="AB113" s="33"/>
      <c r="AC113" s="33"/>
      <c r="AD113" s="33"/>
      <c r="AE113" s="33"/>
      <c r="AT113" s="18" t="s">
        <v>149</v>
      </c>
      <c r="AU113" s="18" t="s">
        <v>87</v>
      </c>
    </row>
    <row r="114" spans="1:65" s="13" customFormat="1" ht="11.25">
      <c r="B114" s="162"/>
      <c r="D114" s="157" t="s">
        <v>151</v>
      </c>
      <c r="E114" s="163" t="s">
        <v>3</v>
      </c>
      <c r="F114" s="164" t="s">
        <v>905</v>
      </c>
      <c r="H114" s="165">
        <v>1</v>
      </c>
      <c r="I114" s="166"/>
      <c r="L114" s="162"/>
      <c r="M114" s="167"/>
      <c r="N114" s="168"/>
      <c r="O114" s="168"/>
      <c r="P114" s="168"/>
      <c r="Q114" s="168"/>
      <c r="R114" s="168"/>
      <c r="S114" s="168"/>
      <c r="T114" s="169"/>
      <c r="AT114" s="163" t="s">
        <v>151</v>
      </c>
      <c r="AU114" s="163" t="s">
        <v>87</v>
      </c>
      <c r="AV114" s="13" t="s">
        <v>87</v>
      </c>
      <c r="AW114" s="13" t="s">
        <v>37</v>
      </c>
      <c r="AX114" s="13" t="s">
        <v>84</v>
      </c>
      <c r="AY114" s="163" t="s">
        <v>140</v>
      </c>
    </row>
    <row r="115" spans="1:65" s="2" customFormat="1" ht="24">
      <c r="A115" s="33"/>
      <c r="B115" s="143"/>
      <c r="C115" s="144" t="s">
        <v>185</v>
      </c>
      <c r="D115" s="144" t="s">
        <v>142</v>
      </c>
      <c r="E115" s="145" t="s">
        <v>906</v>
      </c>
      <c r="F115" s="146" t="s">
        <v>907</v>
      </c>
      <c r="G115" s="147" t="s">
        <v>297</v>
      </c>
      <c r="H115" s="148">
        <v>84</v>
      </c>
      <c r="I115" s="149"/>
      <c r="J115" s="150">
        <f>ROUND(I115*H115,2)</f>
        <v>0</v>
      </c>
      <c r="K115" s="146" t="s">
        <v>146</v>
      </c>
      <c r="L115" s="34"/>
      <c r="M115" s="151" t="s">
        <v>3</v>
      </c>
      <c r="N115" s="152" t="s">
        <v>48</v>
      </c>
      <c r="O115" s="54"/>
      <c r="P115" s="153">
        <f>O115*H115</f>
        <v>0</v>
      </c>
      <c r="Q115" s="153">
        <v>0</v>
      </c>
      <c r="R115" s="153">
        <f>Q115*H115</f>
        <v>0</v>
      </c>
      <c r="S115" s="153">
        <v>0</v>
      </c>
      <c r="T115" s="154">
        <f>S115*H115</f>
        <v>0</v>
      </c>
      <c r="U115" s="33"/>
      <c r="V115" s="33"/>
      <c r="W115" s="33"/>
      <c r="X115" s="33"/>
      <c r="Y115" s="33"/>
      <c r="Z115" s="33"/>
      <c r="AA115" s="33"/>
      <c r="AB115" s="33"/>
      <c r="AC115" s="33"/>
      <c r="AD115" s="33"/>
      <c r="AE115" s="33"/>
      <c r="AR115" s="155" t="s">
        <v>147</v>
      </c>
      <c r="AT115" s="155" t="s">
        <v>142</v>
      </c>
      <c r="AU115" s="155" t="s">
        <v>87</v>
      </c>
      <c r="AY115" s="18" t="s">
        <v>140</v>
      </c>
      <c r="BE115" s="156">
        <f>IF(N115="základní",J115,0)</f>
        <v>0</v>
      </c>
      <c r="BF115" s="156">
        <f>IF(N115="snížená",J115,0)</f>
        <v>0</v>
      </c>
      <c r="BG115" s="156">
        <f>IF(N115="zákl. přenesená",J115,0)</f>
        <v>0</v>
      </c>
      <c r="BH115" s="156">
        <f>IF(N115="sníž. přenesená",J115,0)</f>
        <v>0</v>
      </c>
      <c r="BI115" s="156">
        <f>IF(N115="nulová",J115,0)</f>
        <v>0</v>
      </c>
      <c r="BJ115" s="18" t="s">
        <v>84</v>
      </c>
      <c r="BK115" s="156">
        <f>ROUND(I115*H115,2)</f>
        <v>0</v>
      </c>
      <c r="BL115" s="18" t="s">
        <v>147</v>
      </c>
      <c r="BM115" s="155" t="s">
        <v>908</v>
      </c>
    </row>
    <row r="116" spans="1:65" s="2" customFormat="1" ht="29.25">
      <c r="A116" s="33"/>
      <c r="B116" s="34"/>
      <c r="C116" s="33"/>
      <c r="D116" s="157" t="s">
        <v>149</v>
      </c>
      <c r="E116" s="33"/>
      <c r="F116" s="158" t="s">
        <v>900</v>
      </c>
      <c r="G116" s="33"/>
      <c r="H116" s="33"/>
      <c r="I116" s="159"/>
      <c r="J116" s="33"/>
      <c r="K116" s="33"/>
      <c r="L116" s="34"/>
      <c r="M116" s="160"/>
      <c r="N116" s="161"/>
      <c r="O116" s="54"/>
      <c r="P116" s="54"/>
      <c r="Q116" s="54"/>
      <c r="R116" s="54"/>
      <c r="S116" s="54"/>
      <c r="T116" s="55"/>
      <c r="U116" s="33"/>
      <c r="V116" s="33"/>
      <c r="W116" s="33"/>
      <c r="X116" s="33"/>
      <c r="Y116" s="33"/>
      <c r="Z116" s="33"/>
      <c r="AA116" s="33"/>
      <c r="AB116" s="33"/>
      <c r="AC116" s="33"/>
      <c r="AD116" s="33"/>
      <c r="AE116" s="33"/>
      <c r="AT116" s="18" t="s">
        <v>149</v>
      </c>
      <c r="AU116" s="18" t="s">
        <v>87</v>
      </c>
    </row>
    <row r="117" spans="1:65" s="13" customFormat="1" ht="11.25">
      <c r="B117" s="162"/>
      <c r="D117" s="157" t="s">
        <v>151</v>
      </c>
      <c r="E117" s="163" t="s">
        <v>3</v>
      </c>
      <c r="F117" s="164" t="s">
        <v>909</v>
      </c>
      <c r="H117" s="165">
        <v>84</v>
      </c>
      <c r="I117" s="166"/>
      <c r="L117" s="162"/>
      <c r="M117" s="167"/>
      <c r="N117" s="168"/>
      <c r="O117" s="168"/>
      <c r="P117" s="168"/>
      <c r="Q117" s="168"/>
      <c r="R117" s="168"/>
      <c r="S117" s="168"/>
      <c r="T117" s="169"/>
      <c r="AT117" s="163" t="s">
        <v>151</v>
      </c>
      <c r="AU117" s="163" t="s">
        <v>87</v>
      </c>
      <c r="AV117" s="13" t="s">
        <v>87</v>
      </c>
      <c r="AW117" s="13" t="s">
        <v>37</v>
      </c>
      <c r="AX117" s="13" t="s">
        <v>84</v>
      </c>
      <c r="AY117" s="163" t="s">
        <v>140</v>
      </c>
    </row>
    <row r="118" spans="1:65" s="2" customFormat="1" ht="24">
      <c r="A118" s="33"/>
      <c r="B118" s="143"/>
      <c r="C118" s="144" t="s">
        <v>194</v>
      </c>
      <c r="D118" s="144" t="s">
        <v>142</v>
      </c>
      <c r="E118" s="145" t="s">
        <v>910</v>
      </c>
      <c r="F118" s="146" t="s">
        <v>911</v>
      </c>
      <c r="G118" s="147" t="s">
        <v>297</v>
      </c>
      <c r="H118" s="148">
        <v>14</v>
      </c>
      <c r="I118" s="149"/>
      <c r="J118" s="150">
        <f>ROUND(I118*H118,2)</f>
        <v>0</v>
      </c>
      <c r="K118" s="146" t="s">
        <v>146</v>
      </c>
      <c r="L118" s="34"/>
      <c r="M118" s="151" t="s">
        <v>3</v>
      </c>
      <c r="N118" s="152" t="s">
        <v>48</v>
      </c>
      <c r="O118" s="54"/>
      <c r="P118" s="153">
        <f>O118*H118</f>
        <v>0</v>
      </c>
      <c r="Q118" s="153">
        <v>0</v>
      </c>
      <c r="R118" s="153">
        <f>Q118*H118</f>
        <v>0</v>
      </c>
      <c r="S118" s="153">
        <v>0</v>
      </c>
      <c r="T118" s="154">
        <f>S118*H118</f>
        <v>0</v>
      </c>
      <c r="U118" s="33"/>
      <c r="V118" s="33"/>
      <c r="W118" s="33"/>
      <c r="X118" s="33"/>
      <c r="Y118" s="33"/>
      <c r="Z118" s="33"/>
      <c r="AA118" s="33"/>
      <c r="AB118" s="33"/>
      <c r="AC118" s="33"/>
      <c r="AD118" s="33"/>
      <c r="AE118" s="33"/>
      <c r="AR118" s="155" t="s">
        <v>147</v>
      </c>
      <c r="AT118" s="155" t="s">
        <v>142</v>
      </c>
      <c r="AU118" s="155" t="s">
        <v>87</v>
      </c>
      <c r="AY118" s="18" t="s">
        <v>140</v>
      </c>
      <c r="BE118" s="156">
        <f>IF(N118="základní",J118,0)</f>
        <v>0</v>
      </c>
      <c r="BF118" s="156">
        <f>IF(N118="snížená",J118,0)</f>
        <v>0</v>
      </c>
      <c r="BG118" s="156">
        <f>IF(N118="zákl. přenesená",J118,0)</f>
        <v>0</v>
      </c>
      <c r="BH118" s="156">
        <f>IF(N118="sníž. přenesená",J118,0)</f>
        <v>0</v>
      </c>
      <c r="BI118" s="156">
        <f>IF(N118="nulová",J118,0)</f>
        <v>0</v>
      </c>
      <c r="BJ118" s="18" t="s">
        <v>84</v>
      </c>
      <c r="BK118" s="156">
        <f>ROUND(I118*H118,2)</f>
        <v>0</v>
      </c>
      <c r="BL118" s="18" t="s">
        <v>147</v>
      </c>
      <c r="BM118" s="155" t="s">
        <v>912</v>
      </c>
    </row>
    <row r="119" spans="1:65" s="2" customFormat="1" ht="29.25">
      <c r="A119" s="33"/>
      <c r="B119" s="34"/>
      <c r="C119" s="33"/>
      <c r="D119" s="157" t="s">
        <v>149</v>
      </c>
      <c r="E119" s="33"/>
      <c r="F119" s="158" t="s">
        <v>900</v>
      </c>
      <c r="G119" s="33"/>
      <c r="H119" s="33"/>
      <c r="I119" s="159"/>
      <c r="J119" s="33"/>
      <c r="K119" s="33"/>
      <c r="L119" s="34"/>
      <c r="M119" s="160"/>
      <c r="N119" s="161"/>
      <c r="O119" s="54"/>
      <c r="P119" s="54"/>
      <c r="Q119" s="54"/>
      <c r="R119" s="54"/>
      <c r="S119" s="54"/>
      <c r="T119" s="55"/>
      <c r="U119" s="33"/>
      <c r="V119" s="33"/>
      <c r="W119" s="33"/>
      <c r="X119" s="33"/>
      <c r="Y119" s="33"/>
      <c r="Z119" s="33"/>
      <c r="AA119" s="33"/>
      <c r="AB119" s="33"/>
      <c r="AC119" s="33"/>
      <c r="AD119" s="33"/>
      <c r="AE119" s="33"/>
      <c r="AT119" s="18" t="s">
        <v>149</v>
      </c>
      <c r="AU119" s="18" t="s">
        <v>87</v>
      </c>
    </row>
    <row r="120" spans="1:65" s="13" customFormat="1" ht="11.25">
      <c r="B120" s="162"/>
      <c r="D120" s="157" t="s">
        <v>151</v>
      </c>
      <c r="E120" s="163" t="s">
        <v>3</v>
      </c>
      <c r="F120" s="164" t="s">
        <v>913</v>
      </c>
      <c r="H120" s="165">
        <v>14</v>
      </c>
      <c r="I120" s="166"/>
      <c r="L120" s="162"/>
      <c r="M120" s="167"/>
      <c r="N120" s="168"/>
      <c r="O120" s="168"/>
      <c r="P120" s="168"/>
      <c r="Q120" s="168"/>
      <c r="R120" s="168"/>
      <c r="S120" s="168"/>
      <c r="T120" s="169"/>
      <c r="AT120" s="163" t="s">
        <v>151</v>
      </c>
      <c r="AU120" s="163" t="s">
        <v>87</v>
      </c>
      <c r="AV120" s="13" t="s">
        <v>87</v>
      </c>
      <c r="AW120" s="13" t="s">
        <v>37</v>
      </c>
      <c r="AX120" s="13" t="s">
        <v>84</v>
      </c>
      <c r="AY120" s="163" t="s">
        <v>140</v>
      </c>
    </row>
    <row r="121" spans="1:65" s="2" customFormat="1" ht="16.5" customHeight="1">
      <c r="A121" s="33"/>
      <c r="B121" s="143"/>
      <c r="C121" s="144" t="s">
        <v>203</v>
      </c>
      <c r="D121" s="144" t="s">
        <v>142</v>
      </c>
      <c r="E121" s="145" t="s">
        <v>914</v>
      </c>
      <c r="F121" s="146" t="s">
        <v>915</v>
      </c>
      <c r="G121" s="147" t="s">
        <v>297</v>
      </c>
      <c r="H121" s="148">
        <v>2</v>
      </c>
      <c r="I121" s="149"/>
      <c r="J121" s="150">
        <f>ROUND(I121*H121,2)</f>
        <v>0</v>
      </c>
      <c r="K121" s="146" t="s">
        <v>146</v>
      </c>
      <c r="L121" s="34"/>
      <c r="M121" s="151" t="s">
        <v>3</v>
      </c>
      <c r="N121" s="152" t="s">
        <v>48</v>
      </c>
      <c r="O121" s="54"/>
      <c r="P121" s="153">
        <f>O121*H121</f>
        <v>0</v>
      </c>
      <c r="Q121" s="153">
        <v>0</v>
      </c>
      <c r="R121" s="153">
        <f>Q121*H121</f>
        <v>0</v>
      </c>
      <c r="S121" s="153">
        <v>0</v>
      </c>
      <c r="T121" s="154">
        <f>S121*H121</f>
        <v>0</v>
      </c>
      <c r="U121" s="33"/>
      <c r="V121" s="33"/>
      <c r="W121" s="33"/>
      <c r="X121" s="33"/>
      <c r="Y121" s="33"/>
      <c r="Z121" s="33"/>
      <c r="AA121" s="33"/>
      <c r="AB121" s="33"/>
      <c r="AC121" s="33"/>
      <c r="AD121" s="33"/>
      <c r="AE121" s="33"/>
      <c r="AR121" s="155" t="s">
        <v>147</v>
      </c>
      <c r="AT121" s="155" t="s">
        <v>142</v>
      </c>
      <c r="AU121" s="155" t="s">
        <v>87</v>
      </c>
      <c r="AY121" s="18" t="s">
        <v>140</v>
      </c>
      <c r="BE121" s="156">
        <f>IF(N121="základní",J121,0)</f>
        <v>0</v>
      </c>
      <c r="BF121" s="156">
        <f>IF(N121="snížená",J121,0)</f>
        <v>0</v>
      </c>
      <c r="BG121" s="156">
        <f>IF(N121="zákl. přenesená",J121,0)</f>
        <v>0</v>
      </c>
      <c r="BH121" s="156">
        <f>IF(N121="sníž. přenesená",J121,0)</f>
        <v>0</v>
      </c>
      <c r="BI121" s="156">
        <f>IF(N121="nulová",J121,0)</f>
        <v>0</v>
      </c>
      <c r="BJ121" s="18" t="s">
        <v>84</v>
      </c>
      <c r="BK121" s="156">
        <f>ROUND(I121*H121,2)</f>
        <v>0</v>
      </c>
      <c r="BL121" s="18" t="s">
        <v>147</v>
      </c>
      <c r="BM121" s="155" t="s">
        <v>916</v>
      </c>
    </row>
    <row r="122" spans="1:65" s="2" customFormat="1" ht="29.25">
      <c r="A122" s="33"/>
      <c r="B122" s="34"/>
      <c r="C122" s="33"/>
      <c r="D122" s="157" t="s">
        <v>149</v>
      </c>
      <c r="E122" s="33"/>
      <c r="F122" s="158" t="s">
        <v>900</v>
      </c>
      <c r="G122" s="33"/>
      <c r="H122" s="33"/>
      <c r="I122" s="159"/>
      <c r="J122" s="33"/>
      <c r="K122" s="33"/>
      <c r="L122" s="34"/>
      <c r="M122" s="160"/>
      <c r="N122" s="161"/>
      <c r="O122" s="54"/>
      <c r="P122" s="54"/>
      <c r="Q122" s="54"/>
      <c r="R122" s="54"/>
      <c r="S122" s="54"/>
      <c r="T122" s="55"/>
      <c r="U122" s="33"/>
      <c r="V122" s="33"/>
      <c r="W122" s="33"/>
      <c r="X122" s="33"/>
      <c r="Y122" s="33"/>
      <c r="Z122" s="33"/>
      <c r="AA122" s="33"/>
      <c r="AB122" s="33"/>
      <c r="AC122" s="33"/>
      <c r="AD122" s="33"/>
      <c r="AE122" s="33"/>
      <c r="AT122" s="18" t="s">
        <v>149</v>
      </c>
      <c r="AU122" s="18" t="s">
        <v>87</v>
      </c>
    </row>
    <row r="123" spans="1:65" s="13" customFormat="1" ht="11.25">
      <c r="B123" s="162"/>
      <c r="D123" s="157" t="s">
        <v>151</v>
      </c>
      <c r="E123" s="163" t="s">
        <v>3</v>
      </c>
      <c r="F123" s="164" t="s">
        <v>917</v>
      </c>
      <c r="H123" s="165">
        <v>2</v>
      </c>
      <c r="I123" s="166"/>
      <c r="L123" s="162"/>
      <c r="M123" s="167"/>
      <c r="N123" s="168"/>
      <c r="O123" s="168"/>
      <c r="P123" s="168"/>
      <c r="Q123" s="168"/>
      <c r="R123" s="168"/>
      <c r="S123" s="168"/>
      <c r="T123" s="169"/>
      <c r="AT123" s="163" t="s">
        <v>151</v>
      </c>
      <c r="AU123" s="163" t="s">
        <v>87</v>
      </c>
      <c r="AV123" s="13" t="s">
        <v>87</v>
      </c>
      <c r="AW123" s="13" t="s">
        <v>37</v>
      </c>
      <c r="AX123" s="13" t="s">
        <v>84</v>
      </c>
      <c r="AY123" s="163" t="s">
        <v>140</v>
      </c>
    </row>
    <row r="124" spans="1:65" s="2" customFormat="1" ht="24">
      <c r="A124" s="33"/>
      <c r="B124" s="143"/>
      <c r="C124" s="144" t="s">
        <v>210</v>
      </c>
      <c r="D124" s="144" t="s">
        <v>142</v>
      </c>
      <c r="E124" s="145" t="s">
        <v>918</v>
      </c>
      <c r="F124" s="146" t="s">
        <v>919</v>
      </c>
      <c r="G124" s="147" t="s">
        <v>297</v>
      </c>
      <c r="H124" s="148">
        <v>28</v>
      </c>
      <c r="I124" s="149"/>
      <c r="J124" s="150">
        <f>ROUND(I124*H124,2)</f>
        <v>0</v>
      </c>
      <c r="K124" s="146" t="s">
        <v>146</v>
      </c>
      <c r="L124" s="34"/>
      <c r="M124" s="151" t="s">
        <v>3</v>
      </c>
      <c r="N124" s="152" t="s">
        <v>48</v>
      </c>
      <c r="O124" s="54"/>
      <c r="P124" s="153">
        <f>O124*H124</f>
        <v>0</v>
      </c>
      <c r="Q124" s="153">
        <v>0</v>
      </c>
      <c r="R124" s="153">
        <f>Q124*H124</f>
        <v>0</v>
      </c>
      <c r="S124" s="153">
        <v>0</v>
      </c>
      <c r="T124" s="154">
        <f>S124*H124</f>
        <v>0</v>
      </c>
      <c r="U124" s="33"/>
      <c r="V124" s="33"/>
      <c r="W124" s="33"/>
      <c r="X124" s="33"/>
      <c r="Y124" s="33"/>
      <c r="Z124" s="33"/>
      <c r="AA124" s="33"/>
      <c r="AB124" s="33"/>
      <c r="AC124" s="33"/>
      <c r="AD124" s="33"/>
      <c r="AE124" s="33"/>
      <c r="AR124" s="155" t="s">
        <v>147</v>
      </c>
      <c r="AT124" s="155" t="s">
        <v>142</v>
      </c>
      <c r="AU124" s="155" t="s">
        <v>87</v>
      </c>
      <c r="AY124" s="18" t="s">
        <v>140</v>
      </c>
      <c r="BE124" s="156">
        <f>IF(N124="základní",J124,0)</f>
        <v>0</v>
      </c>
      <c r="BF124" s="156">
        <f>IF(N124="snížená",J124,0)</f>
        <v>0</v>
      </c>
      <c r="BG124" s="156">
        <f>IF(N124="zákl. přenesená",J124,0)</f>
        <v>0</v>
      </c>
      <c r="BH124" s="156">
        <f>IF(N124="sníž. přenesená",J124,0)</f>
        <v>0</v>
      </c>
      <c r="BI124" s="156">
        <f>IF(N124="nulová",J124,0)</f>
        <v>0</v>
      </c>
      <c r="BJ124" s="18" t="s">
        <v>84</v>
      </c>
      <c r="BK124" s="156">
        <f>ROUND(I124*H124,2)</f>
        <v>0</v>
      </c>
      <c r="BL124" s="18" t="s">
        <v>147</v>
      </c>
      <c r="BM124" s="155" t="s">
        <v>920</v>
      </c>
    </row>
    <row r="125" spans="1:65" s="2" customFormat="1" ht="29.25">
      <c r="A125" s="33"/>
      <c r="B125" s="34"/>
      <c r="C125" s="33"/>
      <c r="D125" s="157" t="s">
        <v>149</v>
      </c>
      <c r="E125" s="33"/>
      <c r="F125" s="158" t="s">
        <v>900</v>
      </c>
      <c r="G125" s="33"/>
      <c r="H125" s="33"/>
      <c r="I125" s="159"/>
      <c r="J125" s="33"/>
      <c r="K125" s="33"/>
      <c r="L125" s="34"/>
      <c r="M125" s="160"/>
      <c r="N125" s="161"/>
      <c r="O125" s="54"/>
      <c r="P125" s="54"/>
      <c r="Q125" s="54"/>
      <c r="R125" s="54"/>
      <c r="S125" s="54"/>
      <c r="T125" s="55"/>
      <c r="U125" s="33"/>
      <c r="V125" s="33"/>
      <c r="W125" s="33"/>
      <c r="X125" s="33"/>
      <c r="Y125" s="33"/>
      <c r="Z125" s="33"/>
      <c r="AA125" s="33"/>
      <c r="AB125" s="33"/>
      <c r="AC125" s="33"/>
      <c r="AD125" s="33"/>
      <c r="AE125" s="33"/>
      <c r="AT125" s="18" t="s">
        <v>149</v>
      </c>
      <c r="AU125" s="18" t="s">
        <v>87</v>
      </c>
    </row>
    <row r="126" spans="1:65" s="13" customFormat="1" ht="11.25">
      <c r="B126" s="162"/>
      <c r="D126" s="157" t="s">
        <v>151</v>
      </c>
      <c r="E126" s="163" t="s">
        <v>3</v>
      </c>
      <c r="F126" s="164" t="s">
        <v>921</v>
      </c>
      <c r="H126" s="165">
        <v>28</v>
      </c>
      <c r="I126" s="166"/>
      <c r="L126" s="162"/>
      <c r="M126" s="167"/>
      <c r="N126" s="168"/>
      <c r="O126" s="168"/>
      <c r="P126" s="168"/>
      <c r="Q126" s="168"/>
      <c r="R126" s="168"/>
      <c r="S126" s="168"/>
      <c r="T126" s="169"/>
      <c r="AT126" s="163" t="s">
        <v>151</v>
      </c>
      <c r="AU126" s="163" t="s">
        <v>87</v>
      </c>
      <c r="AV126" s="13" t="s">
        <v>87</v>
      </c>
      <c r="AW126" s="13" t="s">
        <v>37</v>
      </c>
      <c r="AX126" s="13" t="s">
        <v>84</v>
      </c>
      <c r="AY126" s="163" t="s">
        <v>140</v>
      </c>
    </row>
    <row r="127" spans="1:65" s="2" customFormat="1" ht="21.75" customHeight="1">
      <c r="A127" s="33"/>
      <c r="B127" s="143"/>
      <c r="C127" s="144" t="s">
        <v>217</v>
      </c>
      <c r="D127" s="144" t="s">
        <v>142</v>
      </c>
      <c r="E127" s="145" t="s">
        <v>922</v>
      </c>
      <c r="F127" s="146" t="s">
        <v>923</v>
      </c>
      <c r="G127" s="147" t="s">
        <v>155</v>
      </c>
      <c r="H127" s="148">
        <v>40</v>
      </c>
      <c r="I127" s="149"/>
      <c r="J127" s="150">
        <f>ROUND(I127*H127,2)</f>
        <v>0</v>
      </c>
      <c r="K127" s="146" t="s">
        <v>146</v>
      </c>
      <c r="L127" s="34"/>
      <c r="M127" s="151" t="s">
        <v>3</v>
      </c>
      <c r="N127" s="152" t="s">
        <v>48</v>
      </c>
      <c r="O127" s="54"/>
      <c r="P127" s="153">
        <f>O127*H127</f>
        <v>0</v>
      </c>
      <c r="Q127" s="153">
        <v>2.0100000000000001E-3</v>
      </c>
      <c r="R127" s="153">
        <f>Q127*H127</f>
        <v>8.0399999999999999E-2</v>
      </c>
      <c r="S127" s="153">
        <v>0</v>
      </c>
      <c r="T127" s="154">
        <f>S127*H127</f>
        <v>0</v>
      </c>
      <c r="U127" s="33"/>
      <c r="V127" s="33"/>
      <c r="W127" s="33"/>
      <c r="X127" s="33"/>
      <c r="Y127" s="33"/>
      <c r="Z127" s="33"/>
      <c r="AA127" s="33"/>
      <c r="AB127" s="33"/>
      <c r="AC127" s="33"/>
      <c r="AD127" s="33"/>
      <c r="AE127" s="33"/>
      <c r="AR127" s="155" t="s">
        <v>147</v>
      </c>
      <c r="AT127" s="155" t="s">
        <v>142</v>
      </c>
      <c r="AU127" s="155" t="s">
        <v>87</v>
      </c>
      <c r="AY127" s="18" t="s">
        <v>140</v>
      </c>
      <c r="BE127" s="156">
        <f>IF(N127="základní",J127,0)</f>
        <v>0</v>
      </c>
      <c r="BF127" s="156">
        <f>IF(N127="snížená",J127,0)</f>
        <v>0</v>
      </c>
      <c r="BG127" s="156">
        <f>IF(N127="zákl. přenesená",J127,0)</f>
        <v>0</v>
      </c>
      <c r="BH127" s="156">
        <f>IF(N127="sníž. přenesená",J127,0)</f>
        <v>0</v>
      </c>
      <c r="BI127" s="156">
        <f>IF(N127="nulová",J127,0)</f>
        <v>0</v>
      </c>
      <c r="BJ127" s="18" t="s">
        <v>84</v>
      </c>
      <c r="BK127" s="156">
        <f>ROUND(I127*H127,2)</f>
        <v>0</v>
      </c>
      <c r="BL127" s="18" t="s">
        <v>147</v>
      </c>
      <c r="BM127" s="155" t="s">
        <v>924</v>
      </c>
    </row>
    <row r="128" spans="1:65" s="2" customFormat="1" ht="29.25">
      <c r="A128" s="33"/>
      <c r="B128" s="34"/>
      <c r="C128" s="33"/>
      <c r="D128" s="157" t="s">
        <v>149</v>
      </c>
      <c r="E128" s="33"/>
      <c r="F128" s="158" t="s">
        <v>925</v>
      </c>
      <c r="G128" s="33"/>
      <c r="H128" s="33"/>
      <c r="I128" s="159"/>
      <c r="J128" s="33"/>
      <c r="K128" s="33"/>
      <c r="L128" s="34"/>
      <c r="M128" s="160"/>
      <c r="N128" s="161"/>
      <c r="O128" s="54"/>
      <c r="P128" s="54"/>
      <c r="Q128" s="54"/>
      <c r="R128" s="54"/>
      <c r="S128" s="54"/>
      <c r="T128" s="55"/>
      <c r="U128" s="33"/>
      <c r="V128" s="33"/>
      <c r="W128" s="33"/>
      <c r="X128" s="33"/>
      <c r="Y128" s="33"/>
      <c r="Z128" s="33"/>
      <c r="AA128" s="33"/>
      <c r="AB128" s="33"/>
      <c r="AC128" s="33"/>
      <c r="AD128" s="33"/>
      <c r="AE128" s="33"/>
      <c r="AT128" s="18" t="s">
        <v>149</v>
      </c>
      <c r="AU128" s="18" t="s">
        <v>87</v>
      </c>
    </row>
    <row r="129" spans="1:65" s="13" customFormat="1" ht="11.25">
      <c r="B129" s="162"/>
      <c r="D129" s="157" t="s">
        <v>151</v>
      </c>
      <c r="E129" s="163" t="s">
        <v>3</v>
      </c>
      <c r="F129" s="164" t="s">
        <v>926</v>
      </c>
      <c r="H129" s="165">
        <v>40</v>
      </c>
      <c r="I129" s="166"/>
      <c r="L129" s="162"/>
      <c r="M129" s="167"/>
      <c r="N129" s="168"/>
      <c r="O129" s="168"/>
      <c r="P129" s="168"/>
      <c r="Q129" s="168"/>
      <c r="R129" s="168"/>
      <c r="S129" s="168"/>
      <c r="T129" s="169"/>
      <c r="AT129" s="163" t="s">
        <v>151</v>
      </c>
      <c r="AU129" s="163" t="s">
        <v>87</v>
      </c>
      <c r="AV129" s="13" t="s">
        <v>87</v>
      </c>
      <c r="AW129" s="13" t="s">
        <v>37</v>
      </c>
      <c r="AX129" s="13" t="s">
        <v>84</v>
      </c>
      <c r="AY129" s="163" t="s">
        <v>140</v>
      </c>
    </row>
    <row r="130" spans="1:65" s="2" customFormat="1" ht="16.5" customHeight="1">
      <c r="A130" s="33"/>
      <c r="B130" s="143"/>
      <c r="C130" s="144" t="s">
        <v>222</v>
      </c>
      <c r="D130" s="144" t="s">
        <v>142</v>
      </c>
      <c r="E130" s="145" t="s">
        <v>927</v>
      </c>
      <c r="F130" s="146" t="s">
        <v>928</v>
      </c>
      <c r="G130" s="147" t="s">
        <v>155</v>
      </c>
      <c r="H130" s="148">
        <v>40</v>
      </c>
      <c r="I130" s="149"/>
      <c r="J130" s="150">
        <f>ROUND(I130*H130,2)</f>
        <v>0</v>
      </c>
      <c r="K130" s="146" t="s">
        <v>146</v>
      </c>
      <c r="L130" s="34"/>
      <c r="M130" s="151" t="s">
        <v>3</v>
      </c>
      <c r="N130" s="152" t="s">
        <v>48</v>
      </c>
      <c r="O130" s="54"/>
      <c r="P130" s="153">
        <f>O130*H130</f>
        <v>0</v>
      </c>
      <c r="Q130" s="153">
        <v>0</v>
      </c>
      <c r="R130" s="153">
        <f>Q130*H130</f>
        <v>0</v>
      </c>
      <c r="S130" s="153">
        <v>0</v>
      </c>
      <c r="T130" s="154">
        <f>S130*H130</f>
        <v>0</v>
      </c>
      <c r="U130" s="33"/>
      <c r="V130" s="33"/>
      <c r="W130" s="33"/>
      <c r="X130" s="33"/>
      <c r="Y130" s="33"/>
      <c r="Z130" s="33"/>
      <c r="AA130" s="33"/>
      <c r="AB130" s="33"/>
      <c r="AC130" s="33"/>
      <c r="AD130" s="33"/>
      <c r="AE130" s="33"/>
      <c r="AR130" s="155" t="s">
        <v>147</v>
      </c>
      <c r="AT130" s="155" t="s">
        <v>142</v>
      </c>
      <c r="AU130" s="155" t="s">
        <v>87</v>
      </c>
      <c r="AY130" s="18" t="s">
        <v>140</v>
      </c>
      <c r="BE130" s="156">
        <f>IF(N130="základní",J130,0)</f>
        <v>0</v>
      </c>
      <c r="BF130" s="156">
        <f>IF(N130="snížená",J130,0)</f>
        <v>0</v>
      </c>
      <c r="BG130" s="156">
        <f>IF(N130="zákl. přenesená",J130,0)</f>
        <v>0</v>
      </c>
      <c r="BH130" s="156">
        <f>IF(N130="sníž. přenesená",J130,0)</f>
        <v>0</v>
      </c>
      <c r="BI130" s="156">
        <f>IF(N130="nulová",J130,0)</f>
        <v>0</v>
      </c>
      <c r="BJ130" s="18" t="s">
        <v>84</v>
      </c>
      <c r="BK130" s="156">
        <f>ROUND(I130*H130,2)</f>
        <v>0</v>
      </c>
      <c r="BL130" s="18" t="s">
        <v>147</v>
      </c>
      <c r="BM130" s="155" t="s">
        <v>929</v>
      </c>
    </row>
    <row r="131" spans="1:65" s="2" customFormat="1" ht="29.25">
      <c r="A131" s="33"/>
      <c r="B131" s="34"/>
      <c r="C131" s="33"/>
      <c r="D131" s="157" t="s">
        <v>149</v>
      </c>
      <c r="E131" s="33"/>
      <c r="F131" s="158" t="s">
        <v>925</v>
      </c>
      <c r="G131" s="33"/>
      <c r="H131" s="33"/>
      <c r="I131" s="159"/>
      <c r="J131" s="33"/>
      <c r="K131" s="33"/>
      <c r="L131" s="34"/>
      <c r="M131" s="160"/>
      <c r="N131" s="161"/>
      <c r="O131" s="54"/>
      <c r="P131" s="54"/>
      <c r="Q131" s="54"/>
      <c r="R131" s="54"/>
      <c r="S131" s="54"/>
      <c r="T131" s="55"/>
      <c r="U131" s="33"/>
      <c r="V131" s="33"/>
      <c r="W131" s="33"/>
      <c r="X131" s="33"/>
      <c r="Y131" s="33"/>
      <c r="Z131" s="33"/>
      <c r="AA131" s="33"/>
      <c r="AB131" s="33"/>
      <c r="AC131" s="33"/>
      <c r="AD131" s="33"/>
      <c r="AE131" s="33"/>
      <c r="AT131" s="18" t="s">
        <v>149</v>
      </c>
      <c r="AU131" s="18" t="s">
        <v>87</v>
      </c>
    </row>
    <row r="132" spans="1:65" s="12" customFormat="1" ht="25.9" customHeight="1">
      <c r="B132" s="130"/>
      <c r="D132" s="131" t="s">
        <v>76</v>
      </c>
      <c r="E132" s="132" t="s">
        <v>930</v>
      </c>
      <c r="F132" s="132" t="s">
        <v>931</v>
      </c>
      <c r="I132" s="133"/>
      <c r="J132" s="134">
        <f>BK132</f>
        <v>0</v>
      </c>
      <c r="L132" s="130"/>
      <c r="M132" s="135"/>
      <c r="N132" s="136"/>
      <c r="O132" s="136"/>
      <c r="P132" s="137">
        <f>P133+P137</f>
        <v>0</v>
      </c>
      <c r="Q132" s="136"/>
      <c r="R132" s="137">
        <f>R133+R137</f>
        <v>0</v>
      </c>
      <c r="S132" s="136"/>
      <c r="T132" s="138">
        <f>T133+T137</f>
        <v>0</v>
      </c>
      <c r="AR132" s="131" t="s">
        <v>173</v>
      </c>
      <c r="AT132" s="139" t="s">
        <v>76</v>
      </c>
      <c r="AU132" s="139" t="s">
        <v>77</v>
      </c>
      <c r="AY132" s="131" t="s">
        <v>140</v>
      </c>
      <c r="BK132" s="140">
        <f>BK133+BK137</f>
        <v>0</v>
      </c>
    </row>
    <row r="133" spans="1:65" s="12" customFormat="1" ht="22.9" customHeight="1">
      <c r="B133" s="130"/>
      <c r="D133" s="131" t="s">
        <v>76</v>
      </c>
      <c r="E133" s="141" t="s">
        <v>932</v>
      </c>
      <c r="F133" s="141" t="s">
        <v>933</v>
      </c>
      <c r="I133" s="133"/>
      <c r="J133" s="142">
        <f>BK133</f>
        <v>0</v>
      </c>
      <c r="L133" s="130"/>
      <c r="M133" s="135"/>
      <c r="N133" s="136"/>
      <c r="O133" s="136"/>
      <c r="P133" s="137">
        <f>SUM(P134:P136)</f>
        <v>0</v>
      </c>
      <c r="Q133" s="136"/>
      <c r="R133" s="137">
        <f>SUM(R134:R136)</f>
        <v>0</v>
      </c>
      <c r="S133" s="136"/>
      <c r="T133" s="138">
        <f>SUM(T134:T136)</f>
        <v>0</v>
      </c>
      <c r="AR133" s="131" t="s">
        <v>173</v>
      </c>
      <c r="AT133" s="139" t="s">
        <v>76</v>
      </c>
      <c r="AU133" s="139" t="s">
        <v>84</v>
      </c>
      <c r="AY133" s="131" t="s">
        <v>140</v>
      </c>
      <c r="BK133" s="140">
        <f>SUM(BK134:BK136)</f>
        <v>0</v>
      </c>
    </row>
    <row r="134" spans="1:65" s="2" customFormat="1" ht="16.5" customHeight="1">
      <c r="A134" s="33"/>
      <c r="B134" s="143"/>
      <c r="C134" s="144" t="s">
        <v>227</v>
      </c>
      <c r="D134" s="144" t="s">
        <v>142</v>
      </c>
      <c r="E134" s="145" t="s">
        <v>934</v>
      </c>
      <c r="F134" s="146" t="s">
        <v>935</v>
      </c>
      <c r="G134" s="147" t="s">
        <v>936</v>
      </c>
      <c r="H134" s="148">
        <v>1</v>
      </c>
      <c r="I134" s="149"/>
      <c r="J134" s="150">
        <f>ROUND(I134*H134,2)</f>
        <v>0</v>
      </c>
      <c r="K134" s="146" t="s">
        <v>146</v>
      </c>
      <c r="L134" s="34"/>
      <c r="M134" s="151" t="s">
        <v>3</v>
      </c>
      <c r="N134" s="152" t="s">
        <v>48</v>
      </c>
      <c r="O134" s="54"/>
      <c r="P134" s="153">
        <f>O134*H134</f>
        <v>0</v>
      </c>
      <c r="Q134" s="153">
        <v>0</v>
      </c>
      <c r="R134" s="153">
        <f>Q134*H134</f>
        <v>0</v>
      </c>
      <c r="S134" s="153">
        <v>0</v>
      </c>
      <c r="T134" s="154">
        <f>S134*H134</f>
        <v>0</v>
      </c>
      <c r="U134" s="33"/>
      <c r="V134" s="33"/>
      <c r="W134" s="33"/>
      <c r="X134" s="33"/>
      <c r="Y134" s="33"/>
      <c r="Z134" s="33"/>
      <c r="AA134" s="33"/>
      <c r="AB134" s="33"/>
      <c r="AC134" s="33"/>
      <c r="AD134" s="33"/>
      <c r="AE134" s="33"/>
      <c r="AR134" s="155" t="s">
        <v>937</v>
      </c>
      <c r="AT134" s="155" t="s">
        <v>142</v>
      </c>
      <c r="AU134" s="155" t="s">
        <v>87</v>
      </c>
      <c r="AY134" s="18" t="s">
        <v>140</v>
      </c>
      <c r="BE134" s="156">
        <f>IF(N134="základní",J134,0)</f>
        <v>0</v>
      </c>
      <c r="BF134" s="156">
        <f>IF(N134="snížená",J134,0)</f>
        <v>0</v>
      </c>
      <c r="BG134" s="156">
        <f>IF(N134="zákl. přenesená",J134,0)</f>
        <v>0</v>
      </c>
      <c r="BH134" s="156">
        <f>IF(N134="sníž. přenesená",J134,0)</f>
        <v>0</v>
      </c>
      <c r="BI134" s="156">
        <f>IF(N134="nulová",J134,0)</f>
        <v>0</v>
      </c>
      <c r="BJ134" s="18" t="s">
        <v>84</v>
      </c>
      <c r="BK134" s="156">
        <f>ROUND(I134*H134,2)</f>
        <v>0</v>
      </c>
      <c r="BL134" s="18" t="s">
        <v>937</v>
      </c>
      <c r="BM134" s="155" t="s">
        <v>938</v>
      </c>
    </row>
    <row r="135" spans="1:65" s="2" customFormat="1" ht="29.25">
      <c r="A135" s="33"/>
      <c r="B135" s="34"/>
      <c r="C135" s="33"/>
      <c r="D135" s="157" t="s">
        <v>149</v>
      </c>
      <c r="E135" s="33"/>
      <c r="F135" s="158" t="s">
        <v>939</v>
      </c>
      <c r="G135" s="33"/>
      <c r="H135" s="33"/>
      <c r="I135" s="159"/>
      <c r="J135" s="33"/>
      <c r="K135" s="33"/>
      <c r="L135" s="34"/>
      <c r="M135" s="160"/>
      <c r="N135" s="161"/>
      <c r="O135" s="54"/>
      <c r="P135" s="54"/>
      <c r="Q135" s="54"/>
      <c r="R135" s="54"/>
      <c r="S135" s="54"/>
      <c r="T135" s="55"/>
      <c r="U135" s="33"/>
      <c r="V135" s="33"/>
      <c r="W135" s="33"/>
      <c r="X135" s="33"/>
      <c r="Y135" s="33"/>
      <c r="Z135" s="33"/>
      <c r="AA135" s="33"/>
      <c r="AB135" s="33"/>
      <c r="AC135" s="33"/>
      <c r="AD135" s="33"/>
      <c r="AE135" s="33"/>
      <c r="AT135" s="18" t="s">
        <v>149</v>
      </c>
      <c r="AU135" s="18" t="s">
        <v>87</v>
      </c>
    </row>
    <row r="136" spans="1:65" s="2" customFormat="1" ht="48.75">
      <c r="A136" s="33"/>
      <c r="B136" s="34"/>
      <c r="C136" s="33"/>
      <c r="D136" s="157" t="s">
        <v>940</v>
      </c>
      <c r="E136" s="33"/>
      <c r="F136" s="158" t="s">
        <v>941</v>
      </c>
      <c r="G136" s="33"/>
      <c r="H136" s="33"/>
      <c r="I136" s="159"/>
      <c r="J136" s="33"/>
      <c r="K136" s="33"/>
      <c r="L136" s="34"/>
      <c r="M136" s="160"/>
      <c r="N136" s="161"/>
      <c r="O136" s="54"/>
      <c r="P136" s="54"/>
      <c r="Q136" s="54"/>
      <c r="R136" s="54"/>
      <c r="S136" s="54"/>
      <c r="T136" s="55"/>
      <c r="U136" s="33"/>
      <c r="V136" s="33"/>
      <c r="W136" s="33"/>
      <c r="X136" s="33"/>
      <c r="Y136" s="33"/>
      <c r="Z136" s="33"/>
      <c r="AA136" s="33"/>
      <c r="AB136" s="33"/>
      <c r="AC136" s="33"/>
      <c r="AD136" s="33"/>
      <c r="AE136" s="33"/>
      <c r="AT136" s="18" t="s">
        <v>940</v>
      </c>
      <c r="AU136" s="18" t="s">
        <v>87</v>
      </c>
    </row>
    <row r="137" spans="1:65" s="12" customFormat="1" ht="22.9" customHeight="1">
      <c r="B137" s="130"/>
      <c r="D137" s="131" t="s">
        <v>76</v>
      </c>
      <c r="E137" s="141" t="s">
        <v>942</v>
      </c>
      <c r="F137" s="141" t="s">
        <v>943</v>
      </c>
      <c r="I137" s="133"/>
      <c r="J137" s="142">
        <f>BK137</f>
        <v>0</v>
      </c>
      <c r="L137" s="130"/>
      <c r="M137" s="135"/>
      <c r="N137" s="136"/>
      <c r="O137" s="136"/>
      <c r="P137" s="137">
        <f>SUM(P138:P139)</f>
        <v>0</v>
      </c>
      <c r="Q137" s="136"/>
      <c r="R137" s="137">
        <f>SUM(R138:R139)</f>
        <v>0</v>
      </c>
      <c r="S137" s="136"/>
      <c r="T137" s="138">
        <f>SUM(T138:T139)</f>
        <v>0</v>
      </c>
      <c r="AR137" s="131" t="s">
        <v>173</v>
      </c>
      <c r="AT137" s="139" t="s">
        <v>76</v>
      </c>
      <c r="AU137" s="139" t="s">
        <v>84</v>
      </c>
      <c r="AY137" s="131" t="s">
        <v>140</v>
      </c>
      <c r="BK137" s="140">
        <f>SUM(BK138:BK139)</f>
        <v>0</v>
      </c>
    </row>
    <row r="138" spans="1:65" s="2" customFormat="1" ht="16.5" customHeight="1">
      <c r="A138" s="33"/>
      <c r="B138" s="143"/>
      <c r="C138" s="144" t="s">
        <v>233</v>
      </c>
      <c r="D138" s="144" t="s">
        <v>142</v>
      </c>
      <c r="E138" s="145" t="s">
        <v>944</v>
      </c>
      <c r="F138" s="146" t="s">
        <v>945</v>
      </c>
      <c r="G138" s="147" t="s">
        <v>936</v>
      </c>
      <c r="H138" s="148">
        <v>1</v>
      </c>
      <c r="I138" s="149"/>
      <c r="J138" s="150">
        <f>ROUND(I138*H138,2)</f>
        <v>0</v>
      </c>
      <c r="K138" s="146" t="s">
        <v>146</v>
      </c>
      <c r="L138" s="34"/>
      <c r="M138" s="151" t="s">
        <v>3</v>
      </c>
      <c r="N138" s="152" t="s">
        <v>48</v>
      </c>
      <c r="O138" s="54"/>
      <c r="P138" s="153">
        <f>O138*H138</f>
        <v>0</v>
      </c>
      <c r="Q138" s="153">
        <v>0</v>
      </c>
      <c r="R138" s="153">
        <f>Q138*H138</f>
        <v>0</v>
      </c>
      <c r="S138" s="153">
        <v>0</v>
      </c>
      <c r="T138" s="154">
        <f>S138*H138</f>
        <v>0</v>
      </c>
      <c r="U138" s="33"/>
      <c r="V138" s="33"/>
      <c r="W138" s="33"/>
      <c r="X138" s="33"/>
      <c r="Y138" s="33"/>
      <c r="Z138" s="33"/>
      <c r="AA138" s="33"/>
      <c r="AB138" s="33"/>
      <c r="AC138" s="33"/>
      <c r="AD138" s="33"/>
      <c r="AE138" s="33"/>
      <c r="AR138" s="155" t="s">
        <v>937</v>
      </c>
      <c r="AT138" s="155" t="s">
        <v>142</v>
      </c>
      <c r="AU138" s="155" t="s">
        <v>87</v>
      </c>
      <c r="AY138" s="18" t="s">
        <v>140</v>
      </c>
      <c r="BE138" s="156">
        <f>IF(N138="základní",J138,0)</f>
        <v>0</v>
      </c>
      <c r="BF138" s="156">
        <f>IF(N138="snížená",J138,0)</f>
        <v>0</v>
      </c>
      <c r="BG138" s="156">
        <f>IF(N138="zákl. přenesená",J138,0)</f>
        <v>0</v>
      </c>
      <c r="BH138" s="156">
        <f>IF(N138="sníž. přenesená",J138,0)</f>
        <v>0</v>
      </c>
      <c r="BI138" s="156">
        <f>IF(N138="nulová",J138,0)</f>
        <v>0</v>
      </c>
      <c r="BJ138" s="18" t="s">
        <v>84</v>
      </c>
      <c r="BK138" s="156">
        <f>ROUND(I138*H138,2)</f>
        <v>0</v>
      </c>
      <c r="BL138" s="18" t="s">
        <v>937</v>
      </c>
      <c r="BM138" s="155" t="s">
        <v>946</v>
      </c>
    </row>
    <row r="139" spans="1:65" s="2" customFormat="1" ht="29.25">
      <c r="A139" s="33"/>
      <c r="B139" s="34"/>
      <c r="C139" s="33"/>
      <c r="D139" s="157" t="s">
        <v>149</v>
      </c>
      <c r="E139" s="33"/>
      <c r="F139" s="158" t="s">
        <v>947</v>
      </c>
      <c r="G139" s="33"/>
      <c r="H139" s="33"/>
      <c r="I139" s="159"/>
      <c r="J139" s="33"/>
      <c r="K139" s="33"/>
      <c r="L139" s="34"/>
      <c r="M139" s="203"/>
      <c r="N139" s="204"/>
      <c r="O139" s="200"/>
      <c r="P139" s="200"/>
      <c r="Q139" s="200"/>
      <c r="R139" s="200"/>
      <c r="S139" s="200"/>
      <c r="T139" s="205"/>
      <c r="U139" s="33"/>
      <c r="V139" s="33"/>
      <c r="W139" s="33"/>
      <c r="X139" s="33"/>
      <c r="Y139" s="33"/>
      <c r="Z139" s="33"/>
      <c r="AA139" s="33"/>
      <c r="AB139" s="33"/>
      <c r="AC139" s="33"/>
      <c r="AD139" s="33"/>
      <c r="AE139" s="33"/>
      <c r="AT139" s="18" t="s">
        <v>149</v>
      </c>
      <c r="AU139" s="18" t="s">
        <v>87</v>
      </c>
    </row>
    <row r="140" spans="1:65" s="2" customFormat="1" ht="6.95" customHeight="1">
      <c r="A140" s="33"/>
      <c r="B140" s="43"/>
      <c r="C140" s="44"/>
      <c r="D140" s="44"/>
      <c r="E140" s="44"/>
      <c r="F140" s="44"/>
      <c r="G140" s="44"/>
      <c r="H140" s="44"/>
      <c r="I140" s="44"/>
      <c r="J140" s="44"/>
      <c r="K140" s="44"/>
      <c r="L140" s="34"/>
      <c r="M140" s="33"/>
      <c r="O140" s="33"/>
      <c r="P140" s="33"/>
      <c r="Q140" s="33"/>
      <c r="R140" s="33"/>
      <c r="S140" s="33"/>
      <c r="T140" s="33"/>
      <c r="U140" s="33"/>
      <c r="V140" s="33"/>
      <c r="W140" s="33"/>
      <c r="X140" s="33"/>
      <c r="Y140" s="33"/>
      <c r="Z140" s="33"/>
      <c r="AA140" s="33"/>
      <c r="AB140" s="33"/>
      <c r="AC140" s="33"/>
      <c r="AD140" s="33"/>
      <c r="AE140" s="33"/>
    </row>
  </sheetData>
  <autoFilter ref="C89:K139"/>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28" t="s">
        <v>6</v>
      </c>
      <c r="M2" s="313"/>
      <c r="N2" s="313"/>
      <c r="O2" s="313"/>
      <c r="P2" s="313"/>
      <c r="Q2" s="313"/>
      <c r="R2" s="313"/>
      <c r="S2" s="313"/>
      <c r="T2" s="313"/>
      <c r="U2" s="313"/>
      <c r="V2" s="313"/>
      <c r="AT2" s="18" t="s">
        <v>101</v>
      </c>
    </row>
    <row r="3" spans="1:46" s="1" customFormat="1" ht="6.95" customHeight="1">
      <c r="B3" s="19"/>
      <c r="C3" s="20"/>
      <c r="D3" s="20"/>
      <c r="E3" s="20"/>
      <c r="F3" s="20"/>
      <c r="G3" s="20"/>
      <c r="H3" s="20"/>
      <c r="I3" s="20"/>
      <c r="J3" s="20"/>
      <c r="K3" s="20"/>
      <c r="L3" s="21"/>
      <c r="AT3" s="18" t="s">
        <v>87</v>
      </c>
    </row>
    <row r="4" spans="1:46" s="1" customFormat="1" ht="24.95" customHeight="1">
      <c r="B4" s="21"/>
      <c r="D4" s="22" t="s">
        <v>106</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9" t="str">
        <f>'Rekapitulace stavby'!K6</f>
        <v>Hodonín – přemostění silnice I/55 – lávka pro cyklisty a chodce</v>
      </c>
      <c r="F7" s="330"/>
      <c r="G7" s="330"/>
      <c r="H7" s="330"/>
      <c r="L7" s="21"/>
    </row>
    <row r="8" spans="1:46" s="2" customFormat="1" ht="12" customHeight="1">
      <c r="A8" s="33"/>
      <c r="B8" s="34"/>
      <c r="C8" s="33"/>
      <c r="D8" s="28" t="s">
        <v>107</v>
      </c>
      <c r="E8" s="33"/>
      <c r="F8" s="33"/>
      <c r="G8" s="33"/>
      <c r="H8" s="33"/>
      <c r="I8" s="33"/>
      <c r="J8" s="33"/>
      <c r="K8" s="33"/>
      <c r="L8" s="95"/>
      <c r="S8" s="33"/>
      <c r="T8" s="33"/>
      <c r="U8" s="33"/>
      <c r="V8" s="33"/>
      <c r="W8" s="33"/>
      <c r="X8" s="33"/>
      <c r="Y8" s="33"/>
      <c r="Z8" s="33"/>
      <c r="AA8" s="33"/>
      <c r="AB8" s="33"/>
      <c r="AC8" s="33"/>
      <c r="AD8" s="33"/>
      <c r="AE8" s="33"/>
    </row>
    <row r="9" spans="1:46" s="2" customFormat="1" ht="16.5" customHeight="1">
      <c r="A9" s="33"/>
      <c r="B9" s="34"/>
      <c r="C9" s="33"/>
      <c r="D9" s="33"/>
      <c r="E9" s="287" t="s">
        <v>948</v>
      </c>
      <c r="F9" s="331"/>
      <c r="G9" s="331"/>
      <c r="H9" s="331"/>
      <c r="I9" s="33"/>
      <c r="J9" s="33"/>
      <c r="K9" s="33"/>
      <c r="L9" s="95"/>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95"/>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102</v>
      </c>
      <c r="G11" s="33"/>
      <c r="H11" s="33"/>
      <c r="I11" s="28" t="s">
        <v>20</v>
      </c>
      <c r="J11" s="26" t="s">
        <v>3</v>
      </c>
      <c r="K11" s="33"/>
      <c r="L11" s="95"/>
      <c r="S11" s="33"/>
      <c r="T11" s="33"/>
      <c r="U11" s="33"/>
      <c r="V11" s="33"/>
      <c r="W11" s="33"/>
      <c r="X11" s="33"/>
      <c r="Y11" s="33"/>
      <c r="Z11" s="33"/>
      <c r="AA11" s="33"/>
      <c r="AB11" s="33"/>
      <c r="AC11" s="33"/>
      <c r="AD11" s="33"/>
      <c r="AE11" s="33"/>
    </row>
    <row r="12" spans="1:46" s="2" customFormat="1" ht="12" customHeight="1">
      <c r="A12" s="33"/>
      <c r="B12" s="34"/>
      <c r="C12" s="33"/>
      <c r="D12" s="28" t="s">
        <v>21</v>
      </c>
      <c r="E12" s="33"/>
      <c r="F12" s="26" t="s">
        <v>22</v>
      </c>
      <c r="G12" s="33"/>
      <c r="H12" s="33"/>
      <c r="I12" s="28" t="s">
        <v>23</v>
      </c>
      <c r="J12" s="51" t="str">
        <f>'Rekapitulace stavby'!AN8</f>
        <v>26. 1. 2021</v>
      </c>
      <c r="K12" s="33"/>
      <c r="L12" s="95"/>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95"/>
      <c r="S13" s="33"/>
      <c r="T13" s="33"/>
      <c r="U13" s="33"/>
      <c r="V13" s="33"/>
      <c r="W13" s="33"/>
      <c r="X13" s="33"/>
      <c r="Y13" s="33"/>
      <c r="Z13" s="33"/>
      <c r="AA13" s="33"/>
      <c r="AB13" s="33"/>
      <c r="AC13" s="33"/>
      <c r="AD13" s="33"/>
      <c r="AE13" s="33"/>
    </row>
    <row r="14" spans="1:46" s="2" customFormat="1" ht="12" customHeight="1">
      <c r="A14" s="33"/>
      <c r="B14" s="34"/>
      <c r="C14" s="33"/>
      <c r="D14" s="28" t="s">
        <v>25</v>
      </c>
      <c r="E14" s="33"/>
      <c r="F14" s="33"/>
      <c r="G14" s="33"/>
      <c r="H14" s="33"/>
      <c r="I14" s="28" t="s">
        <v>26</v>
      </c>
      <c r="J14" s="26" t="s">
        <v>27</v>
      </c>
      <c r="K14" s="33"/>
      <c r="L14" s="95"/>
      <c r="S14" s="33"/>
      <c r="T14" s="33"/>
      <c r="U14" s="33"/>
      <c r="V14" s="33"/>
      <c r="W14" s="33"/>
      <c r="X14" s="33"/>
      <c r="Y14" s="33"/>
      <c r="Z14" s="33"/>
      <c r="AA14" s="33"/>
      <c r="AB14" s="33"/>
      <c r="AC14" s="33"/>
      <c r="AD14" s="33"/>
      <c r="AE14" s="33"/>
    </row>
    <row r="15" spans="1:46" s="2" customFormat="1" ht="18" customHeight="1">
      <c r="A15" s="33"/>
      <c r="B15" s="34"/>
      <c r="C15" s="33"/>
      <c r="D15" s="33"/>
      <c r="E15" s="26" t="s">
        <v>28</v>
      </c>
      <c r="F15" s="33"/>
      <c r="G15" s="33"/>
      <c r="H15" s="33"/>
      <c r="I15" s="28" t="s">
        <v>29</v>
      </c>
      <c r="J15" s="26" t="s">
        <v>30</v>
      </c>
      <c r="K15" s="33"/>
      <c r="L15" s="95"/>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95"/>
      <c r="S16" s="33"/>
      <c r="T16" s="33"/>
      <c r="U16" s="33"/>
      <c r="V16" s="33"/>
      <c r="W16" s="33"/>
      <c r="X16" s="33"/>
      <c r="Y16" s="33"/>
      <c r="Z16" s="33"/>
      <c r="AA16" s="33"/>
      <c r="AB16" s="33"/>
      <c r="AC16" s="33"/>
      <c r="AD16" s="33"/>
      <c r="AE16" s="33"/>
    </row>
    <row r="17" spans="1:31" s="2" customFormat="1" ht="12" customHeight="1">
      <c r="A17" s="33"/>
      <c r="B17" s="34"/>
      <c r="C17" s="33"/>
      <c r="D17" s="28" t="s">
        <v>31</v>
      </c>
      <c r="E17" s="33"/>
      <c r="F17" s="33"/>
      <c r="G17" s="33"/>
      <c r="H17" s="33"/>
      <c r="I17" s="28" t="s">
        <v>26</v>
      </c>
      <c r="J17" s="29" t="str">
        <f>'Rekapitulace stavby'!AN13</f>
        <v>Vyplň údaj</v>
      </c>
      <c r="K17" s="33"/>
      <c r="L17" s="95"/>
      <c r="S17" s="33"/>
      <c r="T17" s="33"/>
      <c r="U17" s="33"/>
      <c r="V17" s="33"/>
      <c r="W17" s="33"/>
      <c r="X17" s="33"/>
      <c r="Y17" s="33"/>
      <c r="Z17" s="33"/>
      <c r="AA17" s="33"/>
      <c r="AB17" s="33"/>
      <c r="AC17" s="33"/>
      <c r="AD17" s="33"/>
      <c r="AE17" s="33"/>
    </row>
    <row r="18" spans="1:31" s="2" customFormat="1" ht="18" customHeight="1">
      <c r="A18" s="33"/>
      <c r="B18" s="34"/>
      <c r="C18" s="33"/>
      <c r="D18" s="33"/>
      <c r="E18" s="332" t="str">
        <f>'Rekapitulace stavby'!E14</f>
        <v>Vyplň údaj</v>
      </c>
      <c r="F18" s="312"/>
      <c r="G18" s="312"/>
      <c r="H18" s="312"/>
      <c r="I18" s="28" t="s">
        <v>29</v>
      </c>
      <c r="J18" s="29" t="str">
        <f>'Rekapitulace stavby'!AN14</f>
        <v>Vyplň údaj</v>
      </c>
      <c r="K18" s="33"/>
      <c r="L18" s="95"/>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95"/>
      <c r="S19" s="33"/>
      <c r="T19" s="33"/>
      <c r="U19" s="33"/>
      <c r="V19" s="33"/>
      <c r="W19" s="33"/>
      <c r="X19" s="33"/>
      <c r="Y19" s="33"/>
      <c r="Z19" s="33"/>
      <c r="AA19" s="33"/>
      <c r="AB19" s="33"/>
      <c r="AC19" s="33"/>
      <c r="AD19" s="33"/>
      <c r="AE19" s="33"/>
    </row>
    <row r="20" spans="1:31" s="2" customFormat="1" ht="12" customHeight="1">
      <c r="A20" s="33"/>
      <c r="B20" s="34"/>
      <c r="C20" s="33"/>
      <c r="D20" s="28" t="s">
        <v>33</v>
      </c>
      <c r="E20" s="33"/>
      <c r="F20" s="33"/>
      <c r="G20" s="33"/>
      <c r="H20" s="33"/>
      <c r="I20" s="28" t="s">
        <v>26</v>
      </c>
      <c r="J20" s="26" t="s">
        <v>34</v>
      </c>
      <c r="K20" s="33"/>
      <c r="L20" s="95"/>
      <c r="S20" s="33"/>
      <c r="T20" s="33"/>
      <c r="U20" s="33"/>
      <c r="V20" s="33"/>
      <c r="W20" s="33"/>
      <c r="X20" s="33"/>
      <c r="Y20" s="33"/>
      <c r="Z20" s="33"/>
      <c r="AA20" s="33"/>
      <c r="AB20" s="33"/>
      <c r="AC20" s="33"/>
      <c r="AD20" s="33"/>
      <c r="AE20" s="33"/>
    </row>
    <row r="21" spans="1:31" s="2" customFormat="1" ht="18" customHeight="1">
      <c r="A21" s="33"/>
      <c r="B21" s="34"/>
      <c r="C21" s="33"/>
      <c r="D21" s="33"/>
      <c r="E21" s="26" t="s">
        <v>35</v>
      </c>
      <c r="F21" s="33"/>
      <c r="G21" s="33"/>
      <c r="H21" s="33"/>
      <c r="I21" s="28" t="s">
        <v>29</v>
      </c>
      <c r="J21" s="26" t="s">
        <v>36</v>
      </c>
      <c r="K21" s="33"/>
      <c r="L21" s="95"/>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95"/>
      <c r="S22" s="33"/>
      <c r="T22" s="33"/>
      <c r="U22" s="33"/>
      <c r="V22" s="33"/>
      <c r="W22" s="33"/>
      <c r="X22" s="33"/>
      <c r="Y22" s="33"/>
      <c r="Z22" s="33"/>
      <c r="AA22" s="33"/>
      <c r="AB22" s="33"/>
      <c r="AC22" s="33"/>
      <c r="AD22" s="33"/>
      <c r="AE22" s="33"/>
    </row>
    <row r="23" spans="1:31" s="2" customFormat="1" ht="12" customHeight="1">
      <c r="A23" s="33"/>
      <c r="B23" s="34"/>
      <c r="C23" s="33"/>
      <c r="D23" s="28" t="s">
        <v>38</v>
      </c>
      <c r="E23" s="33"/>
      <c r="F23" s="33"/>
      <c r="G23" s="33"/>
      <c r="H23" s="33"/>
      <c r="I23" s="28" t="s">
        <v>26</v>
      </c>
      <c r="J23" s="26" t="s">
        <v>39</v>
      </c>
      <c r="K23" s="33"/>
      <c r="L23" s="95"/>
      <c r="S23" s="33"/>
      <c r="T23" s="33"/>
      <c r="U23" s="33"/>
      <c r="V23" s="33"/>
      <c r="W23" s="33"/>
      <c r="X23" s="33"/>
      <c r="Y23" s="33"/>
      <c r="Z23" s="33"/>
      <c r="AA23" s="33"/>
      <c r="AB23" s="33"/>
      <c r="AC23" s="33"/>
      <c r="AD23" s="33"/>
      <c r="AE23" s="33"/>
    </row>
    <row r="24" spans="1:31" s="2" customFormat="1" ht="18" customHeight="1">
      <c r="A24" s="33"/>
      <c r="B24" s="34"/>
      <c r="C24" s="33"/>
      <c r="D24" s="33"/>
      <c r="E24" s="26" t="s">
        <v>40</v>
      </c>
      <c r="F24" s="33"/>
      <c r="G24" s="33"/>
      <c r="H24" s="33"/>
      <c r="I24" s="28" t="s">
        <v>29</v>
      </c>
      <c r="J24" s="26" t="s">
        <v>3</v>
      </c>
      <c r="K24" s="33"/>
      <c r="L24" s="95"/>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95"/>
      <c r="S25" s="33"/>
      <c r="T25" s="33"/>
      <c r="U25" s="33"/>
      <c r="V25" s="33"/>
      <c r="W25" s="33"/>
      <c r="X25" s="33"/>
      <c r="Y25" s="33"/>
      <c r="Z25" s="33"/>
      <c r="AA25" s="33"/>
      <c r="AB25" s="33"/>
      <c r="AC25" s="33"/>
      <c r="AD25" s="33"/>
      <c r="AE25" s="33"/>
    </row>
    <row r="26" spans="1:31" s="2" customFormat="1" ht="12" customHeight="1">
      <c r="A26" s="33"/>
      <c r="B26" s="34"/>
      <c r="C26" s="33"/>
      <c r="D26" s="28" t="s">
        <v>41</v>
      </c>
      <c r="E26" s="33"/>
      <c r="F26" s="33"/>
      <c r="G26" s="33"/>
      <c r="H26" s="33"/>
      <c r="I26" s="33"/>
      <c r="J26" s="33"/>
      <c r="K26" s="33"/>
      <c r="L26" s="95"/>
      <c r="S26" s="33"/>
      <c r="T26" s="33"/>
      <c r="U26" s="33"/>
      <c r="V26" s="33"/>
      <c r="W26" s="33"/>
      <c r="X26" s="33"/>
      <c r="Y26" s="33"/>
      <c r="Z26" s="33"/>
      <c r="AA26" s="33"/>
      <c r="AB26" s="33"/>
      <c r="AC26" s="33"/>
      <c r="AD26" s="33"/>
      <c r="AE26" s="33"/>
    </row>
    <row r="27" spans="1:31" s="8" customFormat="1" ht="16.5" customHeight="1">
      <c r="A27" s="96"/>
      <c r="B27" s="97"/>
      <c r="C27" s="96"/>
      <c r="D27" s="96"/>
      <c r="E27" s="317" t="s">
        <v>3</v>
      </c>
      <c r="F27" s="317"/>
      <c r="G27" s="317"/>
      <c r="H27" s="317"/>
      <c r="I27" s="96"/>
      <c r="J27" s="96"/>
      <c r="K27" s="96"/>
      <c r="L27" s="98"/>
      <c r="S27" s="96"/>
      <c r="T27" s="96"/>
      <c r="U27" s="96"/>
      <c r="V27" s="96"/>
      <c r="W27" s="96"/>
      <c r="X27" s="96"/>
      <c r="Y27" s="96"/>
      <c r="Z27" s="96"/>
      <c r="AA27" s="96"/>
      <c r="AB27" s="96"/>
      <c r="AC27" s="96"/>
      <c r="AD27" s="96"/>
      <c r="AE27" s="96"/>
    </row>
    <row r="28" spans="1:31" s="2" customFormat="1" ht="6.95" customHeight="1">
      <c r="A28" s="33"/>
      <c r="B28" s="34"/>
      <c r="C28" s="33"/>
      <c r="D28" s="33"/>
      <c r="E28" s="33"/>
      <c r="F28" s="33"/>
      <c r="G28" s="33"/>
      <c r="H28" s="33"/>
      <c r="I28" s="33"/>
      <c r="J28" s="33"/>
      <c r="K28" s="33"/>
      <c r="L28" s="95"/>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62"/>
      <c r="J29" s="62"/>
      <c r="K29" s="62"/>
      <c r="L29" s="95"/>
      <c r="S29" s="33"/>
      <c r="T29" s="33"/>
      <c r="U29" s="33"/>
      <c r="V29" s="33"/>
      <c r="W29" s="33"/>
      <c r="X29" s="33"/>
      <c r="Y29" s="33"/>
      <c r="Z29" s="33"/>
      <c r="AA29" s="33"/>
      <c r="AB29" s="33"/>
      <c r="AC29" s="33"/>
      <c r="AD29" s="33"/>
      <c r="AE29" s="33"/>
    </row>
    <row r="30" spans="1:31" s="2" customFormat="1" ht="25.35" customHeight="1">
      <c r="A30" s="33"/>
      <c r="B30" s="34"/>
      <c r="C30" s="33"/>
      <c r="D30" s="99" t="s">
        <v>43</v>
      </c>
      <c r="E30" s="33"/>
      <c r="F30" s="33"/>
      <c r="G30" s="33"/>
      <c r="H30" s="33"/>
      <c r="I30" s="33"/>
      <c r="J30" s="67">
        <f>ROUND(J89, 2)</f>
        <v>0</v>
      </c>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14.45" customHeight="1">
      <c r="A32" s="33"/>
      <c r="B32" s="34"/>
      <c r="C32" s="33"/>
      <c r="D32" s="33"/>
      <c r="E32" s="33"/>
      <c r="F32" s="37" t="s">
        <v>45</v>
      </c>
      <c r="G32" s="33"/>
      <c r="H32" s="33"/>
      <c r="I32" s="37" t="s">
        <v>44</v>
      </c>
      <c r="J32" s="37" t="s">
        <v>46</v>
      </c>
      <c r="K32" s="33"/>
      <c r="L32" s="95"/>
      <c r="S32" s="33"/>
      <c r="T32" s="33"/>
      <c r="U32" s="33"/>
      <c r="V32" s="33"/>
      <c r="W32" s="33"/>
      <c r="X32" s="33"/>
      <c r="Y32" s="33"/>
      <c r="Z32" s="33"/>
      <c r="AA32" s="33"/>
      <c r="AB32" s="33"/>
      <c r="AC32" s="33"/>
      <c r="AD32" s="33"/>
      <c r="AE32" s="33"/>
    </row>
    <row r="33" spans="1:31" s="2" customFormat="1" ht="14.45" customHeight="1">
      <c r="A33" s="33"/>
      <c r="B33" s="34"/>
      <c r="C33" s="33"/>
      <c r="D33" s="100" t="s">
        <v>47</v>
      </c>
      <c r="E33" s="28" t="s">
        <v>48</v>
      </c>
      <c r="F33" s="101">
        <f>ROUND((SUM(BE89:BE276)),  2)</f>
        <v>0</v>
      </c>
      <c r="G33" s="33"/>
      <c r="H33" s="33"/>
      <c r="I33" s="102">
        <v>0.21</v>
      </c>
      <c r="J33" s="101">
        <f>ROUND(((SUM(BE89:BE276))*I33),  2)</f>
        <v>0</v>
      </c>
      <c r="K33" s="33"/>
      <c r="L33" s="95"/>
      <c r="S33" s="33"/>
      <c r="T33" s="33"/>
      <c r="U33" s="33"/>
      <c r="V33" s="33"/>
      <c r="W33" s="33"/>
      <c r="X33" s="33"/>
      <c r="Y33" s="33"/>
      <c r="Z33" s="33"/>
      <c r="AA33" s="33"/>
      <c r="AB33" s="33"/>
      <c r="AC33" s="33"/>
      <c r="AD33" s="33"/>
      <c r="AE33" s="33"/>
    </row>
    <row r="34" spans="1:31" s="2" customFormat="1" ht="14.45" customHeight="1">
      <c r="A34" s="33"/>
      <c r="B34" s="34"/>
      <c r="C34" s="33"/>
      <c r="D34" s="33"/>
      <c r="E34" s="28" t="s">
        <v>49</v>
      </c>
      <c r="F34" s="101">
        <f>ROUND((SUM(BF89:BF276)),  2)</f>
        <v>0</v>
      </c>
      <c r="G34" s="33"/>
      <c r="H34" s="33"/>
      <c r="I34" s="102">
        <v>0.15</v>
      </c>
      <c r="J34" s="101">
        <f>ROUND(((SUM(BF89:BF276))*I34),  2)</f>
        <v>0</v>
      </c>
      <c r="K34" s="33"/>
      <c r="L34" s="95"/>
      <c r="S34" s="33"/>
      <c r="T34" s="33"/>
      <c r="U34" s="33"/>
      <c r="V34" s="33"/>
      <c r="W34" s="33"/>
      <c r="X34" s="33"/>
      <c r="Y34" s="33"/>
      <c r="Z34" s="33"/>
      <c r="AA34" s="33"/>
      <c r="AB34" s="33"/>
      <c r="AC34" s="33"/>
      <c r="AD34" s="33"/>
      <c r="AE34" s="33"/>
    </row>
    <row r="35" spans="1:31" s="2" customFormat="1" ht="14.45" hidden="1" customHeight="1">
      <c r="A35" s="33"/>
      <c r="B35" s="34"/>
      <c r="C35" s="33"/>
      <c r="D35" s="33"/>
      <c r="E35" s="28" t="s">
        <v>50</v>
      </c>
      <c r="F35" s="101">
        <f>ROUND((SUM(BG89:BG276)),  2)</f>
        <v>0</v>
      </c>
      <c r="G35" s="33"/>
      <c r="H35" s="33"/>
      <c r="I35" s="102">
        <v>0.21</v>
      </c>
      <c r="J35" s="101">
        <f>0</f>
        <v>0</v>
      </c>
      <c r="K35" s="33"/>
      <c r="L35" s="95"/>
      <c r="S35" s="33"/>
      <c r="T35" s="33"/>
      <c r="U35" s="33"/>
      <c r="V35" s="33"/>
      <c r="W35" s="33"/>
      <c r="X35" s="33"/>
      <c r="Y35" s="33"/>
      <c r="Z35" s="33"/>
      <c r="AA35" s="33"/>
      <c r="AB35" s="33"/>
      <c r="AC35" s="33"/>
      <c r="AD35" s="33"/>
      <c r="AE35" s="33"/>
    </row>
    <row r="36" spans="1:31" s="2" customFormat="1" ht="14.45" hidden="1" customHeight="1">
      <c r="A36" s="33"/>
      <c r="B36" s="34"/>
      <c r="C36" s="33"/>
      <c r="D36" s="33"/>
      <c r="E36" s="28" t="s">
        <v>51</v>
      </c>
      <c r="F36" s="101">
        <f>ROUND((SUM(BH89:BH276)),  2)</f>
        <v>0</v>
      </c>
      <c r="G36" s="33"/>
      <c r="H36" s="33"/>
      <c r="I36" s="102">
        <v>0.15</v>
      </c>
      <c r="J36" s="101">
        <f>0</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52</v>
      </c>
      <c r="F37" s="101">
        <f>ROUND((SUM(BI89:BI276)),  2)</f>
        <v>0</v>
      </c>
      <c r="G37" s="33"/>
      <c r="H37" s="33"/>
      <c r="I37" s="102">
        <v>0</v>
      </c>
      <c r="J37" s="101">
        <f>0</f>
        <v>0</v>
      </c>
      <c r="K37" s="33"/>
      <c r="L37" s="95"/>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95"/>
      <c r="S38" s="33"/>
      <c r="T38" s="33"/>
      <c r="U38" s="33"/>
      <c r="V38" s="33"/>
      <c r="W38" s="33"/>
      <c r="X38" s="33"/>
      <c r="Y38" s="33"/>
      <c r="Z38" s="33"/>
      <c r="AA38" s="33"/>
      <c r="AB38" s="33"/>
      <c r="AC38" s="33"/>
      <c r="AD38" s="33"/>
      <c r="AE38" s="33"/>
    </row>
    <row r="39" spans="1:31" s="2" customFormat="1" ht="25.35" customHeight="1">
      <c r="A39" s="33"/>
      <c r="B39" s="34"/>
      <c r="C39" s="103"/>
      <c r="D39" s="104" t="s">
        <v>53</v>
      </c>
      <c r="E39" s="56"/>
      <c r="F39" s="56"/>
      <c r="G39" s="105" t="s">
        <v>54</v>
      </c>
      <c r="H39" s="106" t="s">
        <v>55</v>
      </c>
      <c r="I39" s="56"/>
      <c r="J39" s="107">
        <f>SUM(J30:J37)</f>
        <v>0</v>
      </c>
      <c r="K39" s="108"/>
      <c r="L39" s="95"/>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44"/>
      <c r="J40" s="44"/>
      <c r="K40" s="44"/>
      <c r="L40" s="95"/>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46"/>
      <c r="J44" s="46"/>
      <c r="K44" s="46"/>
      <c r="L44" s="95"/>
      <c r="S44" s="33"/>
      <c r="T44" s="33"/>
      <c r="U44" s="33"/>
      <c r="V44" s="33"/>
      <c r="W44" s="33"/>
      <c r="X44" s="33"/>
      <c r="Y44" s="33"/>
      <c r="Z44" s="33"/>
      <c r="AA44" s="33"/>
      <c r="AB44" s="33"/>
      <c r="AC44" s="33"/>
      <c r="AD44" s="33"/>
      <c r="AE44" s="33"/>
    </row>
    <row r="45" spans="1:31" s="2" customFormat="1" ht="24.95" customHeight="1">
      <c r="A45" s="33"/>
      <c r="B45" s="34"/>
      <c r="C45" s="22" t="s">
        <v>111</v>
      </c>
      <c r="D45" s="33"/>
      <c r="E45" s="33"/>
      <c r="F45" s="33"/>
      <c r="G45" s="33"/>
      <c r="H45" s="33"/>
      <c r="I45" s="33"/>
      <c r="J45" s="33"/>
      <c r="K45" s="33"/>
      <c r="L45" s="95"/>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33"/>
      <c r="J46" s="33"/>
      <c r="K46" s="33"/>
      <c r="L46" s="95"/>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16.5" customHeight="1">
      <c r="A48" s="33"/>
      <c r="B48" s="34"/>
      <c r="C48" s="33"/>
      <c r="D48" s="33"/>
      <c r="E48" s="329" t="str">
        <f>E7</f>
        <v>Hodonín – přemostění silnice I/55 – lávka pro cyklisty a chodce</v>
      </c>
      <c r="F48" s="330"/>
      <c r="G48" s="330"/>
      <c r="H48" s="330"/>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107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287" t="str">
        <f>E9</f>
        <v>202 - Rámový propustek</v>
      </c>
      <c r="F50" s="331"/>
      <c r="G50" s="331"/>
      <c r="H50" s="331"/>
      <c r="I50" s="33"/>
      <c r="J50" s="33"/>
      <c r="K50" s="33"/>
      <c r="L50" s="95"/>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33"/>
      <c r="J51" s="33"/>
      <c r="K51" s="33"/>
      <c r="L51" s="95"/>
      <c r="S51" s="33"/>
      <c r="T51" s="33"/>
      <c r="U51" s="33"/>
      <c r="V51" s="33"/>
      <c r="W51" s="33"/>
      <c r="X51" s="33"/>
      <c r="Y51" s="33"/>
      <c r="Z51" s="33"/>
      <c r="AA51" s="33"/>
      <c r="AB51" s="33"/>
      <c r="AC51" s="33"/>
      <c r="AD51" s="33"/>
      <c r="AE51" s="33"/>
    </row>
    <row r="52" spans="1:47" s="2" customFormat="1" ht="12" customHeight="1">
      <c r="A52" s="33"/>
      <c r="B52" s="34"/>
      <c r="C52" s="28" t="s">
        <v>21</v>
      </c>
      <c r="D52" s="33"/>
      <c r="E52" s="33"/>
      <c r="F52" s="26" t="str">
        <f>F12</f>
        <v>Hodonín</v>
      </c>
      <c r="G52" s="33"/>
      <c r="H52" s="33"/>
      <c r="I52" s="28" t="s">
        <v>23</v>
      </c>
      <c r="J52" s="51" t="str">
        <f>IF(J12="","",J12)</f>
        <v>26. 1. 2021</v>
      </c>
      <c r="K52" s="33"/>
      <c r="L52" s="95"/>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5.2" customHeight="1">
      <c r="A54" s="33"/>
      <c r="B54" s="34"/>
      <c r="C54" s="28" t="s">
        <v>25</v>
      </c>
      <c r="D54" s="33"/>
      <c r="E54" s="33"/>
      <c r="F54" s="26" t="str">
        <f>E15</f>
        <v>Město Hodonín</v>
      </c>
      <c r="G54" s="33"/>
      <c r="H54" s="33"/>
      <c r="I54" s="28" t="s">
        <v>33</v>
      </c>
      <c r="J54" s="31" t="str">
        <f>E21</f>
        <v>Rušar mosty s.r.o.</v>
      </c>
      <c r="K54" s="33"/>
      <c r="L54" s="95"/>
      <c r="S54" s="33"/>
      <c r="T54" s="33"/>
      <c r="U54" s="33"/>
      <c r="V54" s="33"/>
      <c r="W54" s="33"/>
      <c r="X54" s="33"/>
      <c r="Y54" s="33"/>
      <c r="Z54" s="33"/>
      <c r="AA54" s="33"/>
      <c r="AB54" s="33"/>
      <c r="AC54" s="33"/>
      <c r="AD54" s="33"/>
      <c r="AE54" s="33"/>
    </row>
    <row r="55" spans="1:47" s="2" customFormat="1" ht="15.2" customHeight="1">
      <c r="A55" s="33"/>
      <c r="B55" s="34"/>
      <c r="C55" s="28" t="s">
        <v>31</v>
      </c>
      <c r="D55" s="33"/>
      <c r="E55" s="33"/>
      <c r="F55" s="26" t="str">
        <f>IF(E18="","",E18)</f>
        <v>Vyplň údaj</v>
      </c>
      <c r="G55" s="33"/>
      <c r="H55" s="33"/>
      <c r="I55" s="28" t="s">
        <v>38</v>
      </c>
      <c r="J55" s="31" t="str">
        <f>E24</f>
        <v>Ing. Čestmír Rez</v>
      </c>
      <c r="K55" s="33"/>
      <c r="L55" s="95"/>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33"/>
      <c r="J56" s="33"/>
      <c r="K56" s="33"/>
      <c r="L56" s="95"/>
      <c r="S56" s="33"/>
      <c r="T56" s="33"/>
      <c r="U56" s="33"/>
      <c r="V56" s="33"/>
      <c r="W56" s="33"/>
      <c r="X56" s="33"/>
      <c r="Y56" s="33"/>
      <c r="Z56" s="33"/>
      <c r="AA56" s="33"/>
      <c r="AB56" s="33"/>
      <c r="AC56" s="33"/>
      <c r="AD56" s="33"/>
      <c r="AE56" s="33"/>
    </row>
    <row r="57" spans="1:47" s="2" customFormat="1" ht="29.25" customHeight="1">
      <c r="A57" s="33"/>
      <c r="B57" s="34"/>
      <c r="C57" s="109" t="s">
        <v>112</v>
      </c>
      <c r="D57" s="103"/>
      <c r="E57" s="103"/>
      <c r="F57" s="103"/>
      <c r="G57" s="103"/>
      <c r="H57" s="103"/>
      <c r="I57" s="103"/>
      <c r="J57" s="110" t="s">
        <v>113</v>
      </c>
      <c r="K57" s="103"/>
      <c r="L57" s="95"/>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33"/>
      <c r="J58" s="33"/>
      <c r="K58" s="33"/>
      <c r="L58" s="95"/>
      <c r="S58" s="33"/>
      <c r="T58" s="33"/>
      <c r="U58" s="33"/>
      <c r="V58" s="33"/>
      <c r="W58" s="33"/>
      <c r="X58" s="33"/>
      <c r="Y58" s="33"/>
      <c r="Z58" s="33"/>
      <c r="AA58" s="33"/>
      <c r="AB58" s="33"/>
      <c r="AC58" s="33"/>
      <c r="AD58" s="33"/>
      <c r="AE58" s="33"/>
    </row>
    <row r="59" spans="1:47" s="2" customFormat="1" ht="22.9" customHeight="1">
      <c r="A59" s="33"/>
      <c r="B59" s="34"/>
      <c r="C59" s="111" t="s">
        <v>75</v>
      </c>
      <c r="D59" s="33"/>
      <c r="E59" s="33"/>
      <c r="F59" s="33"/>
      <c r="G59" s="33"/>
      <c r="H59" s="33"/>
      <c r="I59" s="33"/>
      <c r="J59" s="67">
        <f>J89</f>
        <v>0</v>
      </c>
      <c r="K59" s="33"/>
      <c r="L59" s="95"/>
      <c r="S59" s="33"/>
      <c r="T59" s="33"/>
      <c r="U59" s="33"/>
      <c r="V59" s="33"/>
      <c r="W59" s="33"/>
      <c r="X59" s="33"/>
      <c r="Y59" s="33"/>
      <c r="Z59" s="33"/>
      <c r="AA59" s="33"/>
      <c r="AB59" s="33"/>
      <c r="AC59" s="33"/>
      <c r="AD59" s="33"/>
      <c r="AE59" s="33"/>
      <c r="AU59" s="18" t="s">
        <v>114</v>
      </c>
    </row>
    <row r="60" spans="1:47" s="9" customFormat="1" ht="24.95" customHeight="1">
      <c r="B60" s="112"/>
      <c r="D60" s="113" t="s">
        <v>115</v>
      </c>
      <c r="E60" s="114"/>
      <c r="F60" s="114"/>
      <c r="G60" s="114"/>
      <c r="H60" s="114"/>
      <c r="I60" s="114"/>
      <c r="J60" s="115">
        <f>J90</f>
        <v>0</v>
      </c>
      <c r="L60" s="112"/>
    </row>
    <row r="61" spans="1:47" s="10" customFormat="1" ht="19.899999999999999" customHeight="1">
      <c r="B61" s="116"/>
      <c r="D61" s="117" t="s">
        <v>116</v>
      </c>
      <c r="E61" s="118"/>
      <c r="F61" s="118"/>
      <c r="G61" s="118"/>
      <c r="H61" s="118"/>
      <c r="I61" s="118"/>
      <c r="J61" s="119">
        <f>J91</f>
        <v>0</v>
      </c>
      <c r="L61" s="116"/>
    </row>
    <row r="62" spans="1:47" s="10" customFormat="1" ht="19.899999999999999" customHeight="1">
      <c r="B62" s="116"/>
      <c r="D62" s="117" t="s">
        <v>117</v>
      </c>
      <c r="E62" s="118"/>
      <c r="F62" s="118"/>
      <c r="G62" s="118"/>
      <c r="H62" s="118"/>
      <c r="I62" s="118"/>
      <c r="J62" s="119">
        <f>J123</f>
        <v>0</v>
      </c>
      <c r="L62" s="116"/>
    </row>
    <row r="63" spans="1:47" s="10" customFormat="1" ht="19.899999999999999" customHeight="1">
      <c r="B63" s="116"/>
      <c r="D63" s="117" t="s">
        <v>118</v>
      </c>
      <c r="E63" s="118"/>
      <c r="F63" s="118"/>
      <c r="G63" s="118"/>
      <c r="H63" s="118"/>
      <c r="I63" s="118"/>
      <c r="J63" s="119">
        <f>J138</f>
        <v>0</v>
      </c>
      <c r="L63" s="116"/>
    </row>
    <row r="64" spans="1:47" s="10" customFormat="1" ht="19.899999999999999" customHeight="1">
      <c r="B64" s="116"/>
      <c r="D64" s="117" t="s">
        <v>119</v>
      </c>
      <c r="E64" s="118"/>
      <c r="F64" s="118"/>
      <c r="G64" s="118"/>
      <c r="H64" s="118"/>
      <c r="I64" s="118"/>
      <c r="J64" s="119">
        <f>J171</f>
        <v>0</v>
      </c>
      <c r="L64" s="116"/>
    </row>
    <row r="65" spans="1:31" s="10" customFormat="1" ht="19.899999999999999" customHeight="1">
      <c r="B65" s="116"/>
      <c r="D65" s="117" t="s">
        <v>720</v>
      </c>
      <c r="E65" s="118"/>
      <c r="F65" s="118"/>
      <c r="G65" s="118"/>
      <c r="H65" s="118"/>
      <c r="I65" s="118"/>
      <c r="J65" s="119">
        <f>J200</f>
        <v>0</v>
      </c>
      <c r="L65" s="116"/>
    </row>
    <row r="66" spans="1:31" s="10" customFormat="1" ht="19.899999999999999" customHeight="1">
      <c r="B66" s="116"/>
      <c r="D66" s="117" t="s">
        <v>120</v>
      </c>
      <c r="E66" s="118"/>
      <c r="F66" s="118"/>
      <c r="G66" s="118"/>
      <c r="H66" s="118"/>
      <c r="I66" s="118"/>
      <c r="J66" s="119">
        <f>J204</f>
        <v>0</v>
      </c>
      <c r="L66" s="116"/>
    </row>
    <row r="67" spans="1:31" s="10" customFormat="1" ht="19.899999999999999" customHeight="1">
      <c r="B67" s="116"/>
      <c r="D67" s="117" t="s">
        <v>121</v>
      </c>
      <c r="E67" s="118"/>
      <c r="F67" s="118"/>
      <c r="G67" s="118"/>
      <c r="H67" s="118"/>
      <c r="I67" s="118"/>
      <c r="J67" s="119">
        <f>J213</f>
        <v>0</v>
      </c>
      <c r="L67" s="116"/>
    </row>
    <row r="68" spans="1:31" s="9" customFormat="1" ht="24.95" customHeight="1">
      <c r="B68" s="112"/>
      <c r="D68" s="113" t="s">
        <v>122</v>
      </c>
      <c r="E68" s="114"/>
      <c r="F68" s="114"/>
      <c r="G68" s="114"/>
      <c r="H68" s="114"/>
      <c r="I68" s="114"/>
      <c r="J68" s="115">
        <f>J218</f>
        <v>0</v>
      </c>
      <c r="L68" s="112"/>
    </row>
    <row r="69" spans="1:31" s="10" customFormat="1" ht="19.899999999999999" customHeight="1">
      <c r="B69" s="116"/>
      <c r="D69" s="117" t="s">
        <v>123</v>
      </c>
      <c r="E69" s="118"/>
      <c r="F69" s="118"/>
      <c r="G69" s="118"/>
      <c r="H69" s="118"/>
      <c r="I69" s="118"/>
      <c r="J69" s="119">
        <f>J219</f>
        <v>0</v>
      </c>
      <c r="L69" s="116"/>
    </row>
    <row r="70" spans="1:31" s="2" customFormat="1" ht="21.75" customHeight="1">
      <c r="A70" s="33"/>
      <c r="B70" s="34"/>
      <c r="C70" s="33"/>
      <c r="D70" s="33"/>
      <c r="E70" s="33"/>
      <c r="F70" s="33"/>
      <c r="G70" s="33"/>
      <c r="H70" s="33"/>
      <c r="I70" s="33"/>
      <c r="J70" s="33"/>
      <c r="K70" s="33"/>
      <c r="L70" s="95"/>
      <c r="S70" s="33"/>
      <c r="T70" s="33"/>
      <c r="U70" s="33"/>
      <c r="V70" s="33"/>
      <c r="W70" s="33"/>
      <c r="X70" s="33"/>
      <c r="Y70" s="33"/>
      <c r="Z70" s="33"/>
      <c r="AA70" s="33"/>
      <c r="AB70" s="33"/>
      <c r="AC70" s="33"/>
      <c r="AD70" s="33"/>
      <c r="AE70" s="33"/>
    </row>
    <row r="71" spans="1:31" s="2" customFormat="1" ht="6.95" customHeight="1">
      <c r="A71" s="33"/>
      <c r="B71" s="43"/>
      <c r="C71" s="44"/>
      <c r="D71" s="44"/>
      <c r="E71" s="44"/>
      <c r="F71" s="44"/>
      <c r="G71" s="44"/>
      <c r="H71" s="44"/>
      <c r="I71" s="44"/>
      <c r="J71" s="44"/>
      <c r="K71" s="44"/>
      <c r="L71" s="95"/>
      <c r="S71" s="33"/>
      <c r="T71" s="33"/>
      <c r="U71" s="33"/>
      <c r="V71" s="33"/>
      <c r="W71" s="33"/>
      <c r="X71" s="33"/>
      <c r="Y71" s="33"/>
      <c r="Z71" s="33"/>
      <c r="AA71" s="33"/>
      <c r="AB71" s="33"/>
      <c r="AC71" s="33"/>
      <c r="AD71" s="33"/>
      <c r="AE71" s="33"/>
    </row>
    <row r="75" spans="1:31" s="2" customFormat="1" ht="6.95" customHeight="1">
      <c r="A75" s="33"/>
      <c r="B75" s="45"/>
      <c r="C75" s="46"/>
      <c r="D75" s="46"/>
      <c r="E75" s="46"/>
      <c r="F75" s="46"/>
      <c r="G75" s="46"/>
      <c r="H75" s="46"/>
      <c r="I75" s="46"/>
      <c r="J75" s="46"/>
      <c r="K75" s="46"/>
      <c r="L75" s="95"/>
      <c r="S75" s="33"/>
      <c r="T75" s="33"/>
      <c r="U75" s="33"/>
      <c r="V75" s="33"/>
      <c r="W75" s="33"/>
      <c r="X75" s="33"/>
      <c r="Y75" s="33"/>
      <c r="Z75" s="33"/>
      <c r="AA75" s="33"/>
      <c r="AB75" s="33"/>
      <c r="AC75" s="33"/>
      <c r="AD75" s="33"/>
      <c r="AE75" s="33"/>
    </row>
    <row r="76" spans="1:31" s="2" customFormat="1" ht="24.95" customHeight="1">
      <c r="A76" s="33"/>
      <c r="B76" s="34"/>
      <c r="C76" s="22" t="s">
        <v>125</v>
      </c>
      <c r="D76" s="33"/>
      <c r="E76" s="33"/>
      <c r="F76" s="33"/>
      <c r="G76" s="33"/>
      <c r="H76" s="33"/>
      <c r="I76" s="33"/>
      <c r="J76" s="33"/>
      <c r="K76" s="33"/>
      <c r="L76" s="95"/>
      <c r="S76" s="33"/>
      <c r="T76" s="33"/>
      <c r="U76" s="33"/>
      <c r="V76" s="33"/>
      <c r="W76" s="33"/>
      <c r="X76" s="33"/>
      <c r="Y76" s="33"/>
      <c r="Z76" s="33"/>
      <c r="AA76" s="33"/>
      <c r="AB76" s="33"/>
      <c r="AC76" s="33"/>
      <c r="AD76" s="33"/>
      <c r="AE76" s="33"/>
    </row>
    <row r="77" spans="1:31" s="2" customFormat="1" ht="6.95" customHeight="1">
      <c r="A77" s="33"/>
      <c r="B77" s="34"/>
      <c r="C77" s="33"/>
      <c r="D77" s="33"/>
      <c r="E77" s="33"/>
      <c r="F77" s="33"/>
      <c r="G77" s="33"/>
      <c r="H77" s="33"/>
      <c r="I77" s="33"/>
      <c r="J77" s="33"/>
      <c r="K77" s="33"/>
      <c r="L77" s="95"/>
      <c r="S77" s="33"/>
      <c r="T77" s="33"/>
      <c r="U77" s="33"/>
      <c r="V77" s="33"/>
      <c r="W77" s="33"/>
      <c r="X77" s="33"/>
      <c r="Y77" s="33"/>
      <c r="Z77" s="33"/>
      <c r="AA77" s="33"/>
      <c r="AB77" s="33"/>
      <c r="AC77" s="33"/>
      <c r="AD77" s="33"/>
      <c r="AE77" s="33"/>
    </row>
    <row r="78" spans="1:31" s="2" customFormat="1" ht="12" customHeight="1">
      <c r="A78" s="33"/>
      <c r="B78" s="34"/>
      <c r="C78" s="28" t="s">
        <v>17</v>
      </c>
      <c r="D78" s="33"/>
      <c r="E78" s="33"/>
      <c r="F78" s="33"/>
      <c r="G78" s="33"/>
      <c r="H78" s="33"/>
      <c r="I78" s="33"/>
      <c r="J78" s="33"/>
      <c r="K78" s="33"/>
      <c r="L78" s="95"/>
      <c r="S78" s="33"/>
      <c r="T78" s="33"/>
      <c r="U78" s="33"/>
      <c r="V78" s="33"/>
      <c r="W78" s="33"/>
      <c r="X78" s="33"/>
      <c r="Y78" s="33"/>
      <c r="Z78" s="33"/>
      <c r="AA78" s="33"/>
      <c r="AB78" s="33"/>
      <c r="AC78" s="33"/>
      <c r="AD78" s="33"/>
      <c r="AE78" s="33"/>
    </row>
    <row r="79" spans="1:31" s="2" customFormat="1" ht="16.5" customHeight="1">
      <c r="A79" s="33"/>
      <c r="B79" s="34"/>
      <c r="C79" s="33"/>
      <c r="D79" s="33"/>
      <c r="E79" s="329" t="str">
        <f>E7</f>
        <v>Hodonín – přemostění silnice I/55 – lávka pro cyklisty a chodce</v>
      </c>
      <c r="F79" s="330"/>
      <c r="G79" s="330"/>
      <c r="H79" s="330"/>
      <c r="I79" s="33"/>
      <c r="J79" s="33"/>
      <c r="K79" s="33"/>
      <c r="L79" s="95"/>
      <c r="S79" s="33"/>
      <c r="T79" s="33"/>
      <c r="U79" s="33"/>
      <c r="V79" s="33"/>
      <c r="W79" s="33"/>
      <c r="X79" s="33"/>
      <c r="Y79" s="33"/>
      <c r="Z79" s="33"/>
      <c r="AA79" s="33"/>
      <c r="AB79" s="33"/>
      <c r="AC79" s="33"/>
      <c r="AD79" s="33"/>
      <c r="AE79" s="33"/>
    </row>
    <row r="80" spans="1:31" s="2" customFormat="1" ht="12" customHeight="1">
      <c r="A80" s="33"/>
      <c r="B80" s="34"/>
      <c r="C80" s="28" t="s">
        <v>107</v>
      </c>
      <c r="D80" s="33"/>
      <c r="E80" s="33"/>
      <c r="F80" s="33"/>
      <c r="G80" s="33"/>
      <c r="H80" s="33"/>
      <c r="I80" s="33"/>
      <c r="J80" s="33"/>
      <c r="K80" s="33"/>
      <c r="L80" s="95"/>
      <c r="S80" s="33"/>
      <c r="T80" s="33"/>
      <c r="U80" s="33"/>
      <c r="V80" s="33"/>
      <c r="W80" s="33"/>
      <c r="X80" s="33"/>
      <c r="Y80" s="33"/>
      <c r="Z80" s="33"/>
      <c r="AA80" s="33"/>
      <c r="AB80" s="33"/>
      <c r="AC80" s="33"/>
      <c r="AD80" s="33"/>
      <c r="AE80" s="33"/>
    </row>
    <row r="81" spans="1:65" s="2" customFormat="1" ht="16.5" customHeight="1">
      <c r="A81" s="33"/>
      <c r="B81" s="34"/>
      <c r="C81" s="33"/>
      <c r="D81" s="33"/>
      <c r="E81" s="287" t="str">
        <f>E9</f>
        <v>202 - Rámový propustek</v>
      </c>
      <c r="F81" s="331"/>
      <c r="G81" s="331"/>
      <c r="H81" s="331"/>
      <c r="I81" s="33"/>
      <c r="J81" s="33"/>
      <c r="K81" s="33"/>
      <c r="L81" s="95"/>
      <c r="S81" s="33"/>
      <c r="T81" s="33"/>
      <c r="U81" s="33"/>
      <c r="V81" s="33"/>
      <c r="W81" s="33"/>
      <c r="X81" s="33"/>
      <c r="Y81" s="33"/>
      <c r="Z81" s="33"/>
      <c r="AA81" s="33"/>
      <c r="AB81" s="33"/>
      <c r="AC81" s="33"/>
      <c r="AD81" s="33"/>
      <c r="AE81" s="33"/>
    </row>
    <row r="82" spans="1:65" s="2" customFormat="1" ht="6.95" customHeight="1">
      <c r="A82" s="33"/>
      <c r="B82" s="34"/>
      <c r="C82" s="33"/>
      <c r="D82" s="33"/>
      <c r="E82" s="33"/>
      <c r="F82" s="33"/>
      <c r="G82" s="33"/>
      <c r="H82" s="33"/>
      <c r="I82" s="33"/>
      <c r="J82" s="33"/>
      <c r="K82" s="33"/>
      <c r="L82" s="95"/>
      <c r="S82" s="33"/>
      <c r="T82" s="33"/>
      <c r="U82" s="33"/>
      <c r="V82" s="33"/>
      <c r="W82" s="33"/>
      <c r="X82" s="33"/>
      <c r="Y82" s="33"/>
      <c r="Z82" s="33"/>
      <c r="AA82" s="33"/>
      <c r="AB82" s="33"/>
      <c r="AC82" s="33"/>
      <c r="AD82" s="33"/>
      <c r="AE82" s="33"/>
    </row>
    <row r="83" spans="1:65" s="2" customFormat="1" ht="12" customHeight="1">
      <c r="A83" s="33"/>
      <c r="B83" s="34"/>
      <c r="C83" s="28" t="s">
        <v>21</v>
      </c>
      <c r="D83" s="33"/>
      <c r="E83" s="33"/>
      <c r="F83" s="26" t="str">
        <f>F12</f>
        <v>Hodonín</v>
      </c>
      <c r="G83" s="33"/>
      <c r="H83" s="33"/>
      <c r="I83" s="28" t="s">
        <v>23</v>
      </c>
      <c r="J83" s="51" t="str">
        <f>IF(J12="","",J12)</f>
        <v>26. 1. 2021</v>
      </c>
      <c r="K83" s="33"/>
      <c r="L83" s="95"/>
      <c r="S83" s="33"/>
      <c r="T83" s="33"/>
      <c r="U83" s="33"/>
      <c r="V83" s="33"/>
      <c r="W83" s="33"/>
      <c r="X83" s="33"/>
      <c r="Y83" s="33"/>
      <c r="Z83" s="33"/>
      <c r="AA83" s="33"/>
      <c r="AB83" s="33"/>
      <c r="AC83" s="33"/>
      <c r="AD83" s="33"/>
      <c r="AE83" s="33"/>
    </row>
    <row r="84" spans="1:65" s="2" customFormat="1" ht="6.95" customHeight="1">
      <c r="A84" s="33"/>
      <c r="B84" s="34"/>
      <c r="C84" s="33"/>
      <c r="D84" s="33"/>
      <c r="E84" s="33"/>
      <c r="F84" s="33"/>
      <c r="G84" s="33"/>
      <c r="H84" s="33"/>
      <c r="I84" s="33"/>
      <c r="J84" s="33"/>
      <c r="K84" s="33"/>
      <c r="L84" s="95"/>
      <c r="S84" s="33"/>
      <c r="T84" s="33"/>
      <c r="U84" s="33"/>
      <c r="V84" s="33"/>
      <c r="W84" s="33"/>
      <c r="X84" s="33"/>
      <c r="Y84" s="33"/>
      <c r="Z84" s="33"/>
      <c r="AA84" s="33"/>
      <c r="AB84" s="33"/>
      <c r="AC84" s="33"/>
      <c r="AD84" s="33"/>
      <c r="AE84" s="33"/>
    </row>
    <row r="85" spans="1:65" s="2" customFormat="1" ht="15.2" customHeight="1">
      <c r="A85" s="33"/>
      <c r="B85" s="34"/>
      <c r="C85" s="28" t="s">
        <v>25</v>
      </c>
      <c r="D85" s="33"/>
      <c r="E85" s="33"/>
      <c r="F85" s="26" t="str">
        <f>E15</f>
        <v>Město Hodonín</v>
      </c>
      <c r="G85" s="33"/>
      <c r="H85" s="33"/>
      <c r="I85" s="28" t="s">
        <v>33</v>
      </c>
      <c r="J85" s="31" t="str">
        <f>E21</f>
        <v>Rušar mosty s.r.o.</v>
      </c>
      <c r="K85" s="33"/>
      <c r="L85" s="95"/>
      <c r="S85" s="33"/>
      <c r="T85" s="33"/>
      <c r="U85" s="33"/>
      <c r="V85" s="33"/>
      <c r="W85" s="33"/>
      <c r="X85" s="33"/>
      <c r="Y85" s="33"/>
      <c r="Z85" s="33"/>
      <c r="AA85" s="33"/>
      <c r="AB85" s="33"/>
      <c r="AC85" s="33"/>
      <c r="AD85" s="33"/>
      <c r="AE85" s="33"/>
    </row>
    <row r="86" spans="1:65" s="2" customFormat="1" ht="15.2" customHeight="1">
      <c r="A86" s="33"/>
      <c r="B86" s="34"/>
      <c r="C86" s="28" t="s">
        <v>31</v>
      </c>
      <c r="D86" s="33"/>
      <c r="E86" s="33"/>
      <c r="F86" s="26" t="str">
        <f>IF(E18="","",E18)</f>
        <v>Vyplň údaj</v>
      </c>
      <c r="G86" s="33"/>
      <c r="H86" s="33"/>
      <c r="I86" s="28" t="s">
        <v>38</v>
      </c>
      <c r="J86" s="31" t="str">
        <f>E24</f>
        <v>Ing. Čestmír Rez</v>
      </c>
      <c r="K86" s="33"/>
      <c r="L86" s="95"/>
      <c r="S86" s="33"/>
      <c r="T86" s="33"/>
      <c r="U86" s="33"/>
      <c r="V86" s="33"/>
      <c r="W86" s="33"/>
      <c r="X86" s="33"/>
      <c r="Y86" s="33"/>
      <c r="Z86" s="33"/>
      <c r="AA86" s="33"/>
      <c r="AB86" s="33"/>
      <c r="AC86" s="33"/>
      <c r="AD86" s="33"/>
      <c r="AE86" s="33"/>
    </row>
    <row r="87" spans="1:65" s="2" customFormat="1" ht="10.35" customHeight="1">
      <c r="A87" s="33"/>
      <c r="B87" s="34"/>
      <c r="C87" s="33"/>
      <c r="D87" s="33"/>
      <c r="E87" s="33"/>
      <c r="F87" s="33"/>
      <c r="G87" s="33"/>
      <c r="H87" s="33"/>
      <c r="I87" s="33"/>
      <c r="J87" s="33"/>
      <c r="K87" s="33"/>
      <c r="L87" s="95"/>
      <c r="S87" s="33"/>
      <c r="T87" s="33"/>
      <c r="U87" s="33"/>
      <c r="V87" s="33"/>
      <c r="W87" s="33"/>
      <c r="X87" s="33"/>
      <c r="Y87" s="33"/>
      <c r="Z87" s="33"/>
      <c r="AA87" s="33"/>
      <c r="AB87" s="33"/>
      <c r="AC87" s="33"/>
      <c r="AD87" s="33"/>
      <c r="AE87" s="33"/>
    </row>
    <row r="88" spans="1:65" s="11" customFormat="1" ht="29.25" customHeight="1">
      <c r="A88" s="120"/>
      <c r="B88" s="121"/>
      <c r="C88" s="122" t="s">
        <v>126</v>
      </c>
      <c r="D88" s="123" t="s">
        <v>62</v>
      </c>
      <c r="E88" s="123" t="s">
        <v>58</v>
      </c>
      <c r="F88" s="123" t="s">
        <v>59</v>
      </c>
      <c r="G88" s="123" t="s">
        <v>127</v>
      </c>
      <c r="H88" s="123" t="s">
        <v>128</v>
      </c>
      <c r="I88" s="123" t="s">
        <v>129</v>
      </c>
      <c r="J88" s="123" t="s">
        <v>113</v>
      </c>
      <c r="K88" s="124" t="s">
        <v>130</v>
      </c>
      <c r="L88" s="125"/>
      <c r="M88" s="58" t="s">
        <v>3</v>
      </c>
      <c r="N88" s="59" t="s">
        <v>47</v>
      </c>
      <c r="O88" s="59" t="s">
        <v>131</v>
      </c>
      <c r="P88" s="59" t="s">
        <v>132</v>
      </c>
      <c r="Q88" s="59" t="s">
        <v>133</v>
      </c>
      <c r="R88" s="59" t="s">
        <v>134</v>
      </c>
      <c r="S88" s="59" t="s">
        <v>135</v>
      </c>
      <c r="T88" s="60" t="s">
        <v>136</v>
      </c>
      <c r="U88" s="120"/>
      <c r="V88" s="120"/>
      <c r="W88" s="120"/>
      <c r="X88" s="120"/>
      <c r="Y88" s="120"/>
      <c r="Z88" s="120"/>
      <c r="AA88" s="120"/>
      <c r="AB88" s="120"/>
      <c r="AC88" s="120"/>
      <c r="AD88" s="120"/>
      <c r="AE88" s="120"/>
    </row>
    <row r="89" spans="1:65" s="2" customFormat="1" ht="22.9" customHeight="1">
      <c r="A89" s="33"/>
      <c r="B89" s="34"/>
      <c r="C89" s="65" t="s">
        <v>137</v>
      </c>
      <c r="D89" s="33"/>
      <c r="E89" s="33"/>
      <c r="F89" s="33"/>
      <c r="G89" s="33"/>
      <c r="H89" s="33"/>
      <c r="I89" s="33"/>
      <c r="J89" s="126">
        <f>BK89</f>
        <v>0</v>
      </c>
      <c r="K89" s="33"/>
      <c r="L89" s="34"/>
      <c r="M89" s="61"/>
      <c r="N89" s="52"/>
      <c r="O89" s="62"/>
      <c r="P89" s="127">
        <f>P90+P218</f>
        <v>0</v>
      </c>
      <c r="Q89" s="62"/>
      <c r="R89" s="127">
        <f>R90+R218</f>
        <v>80.303893110000004</v>
      </c>
      <c r="S89" s="62"/>
      <c r="T89" s="128">
        <f>T90+T218</f>
        <v>0</v>
      </c>
      <c r="U89" s="33"/>
      <c r="V89" s="33"/>
      <c r="W89" s="33"/>
      <c r="X89" s="33"/>
      <c r="Y89" s="33"/>
      <c r="Z89" s="33"/>
      <c r="AA89" s="33"/>
      <c r="AB89" s="33"/>
      <c r="AC89" s="33"/>
      <c r="AD89" s="33"/>
      <c r="AE89" s="33"/>
      <c r="AT89" s="18" t="s">
        <v>76</v>
      </c>
      <c r="AU89" s="18" t="s">
        <v>114</v>
      </c>
      <c r="BK89" s="129">
        <f>BK90+BK218</f>
        <v>0</v>
      </c>
    </row>
    <row r="90" spans="1:65" s="12" customFormat="1" ht="25.9" customHeight="1">
      <c r="B90" s="130"/>
      <c r="D90" s="131" t="s">
        <v>76</v>
      </c>
      <c r="E90" s="132" t="s">
        <v>138</v>
      </c>
      <c r="F90" s="132" t="s">
        <v>139</v>
      </c>
      <c r="I90" s="133"/>
      <c r="J90" s="134">
        <f>BK90</f>
        <v>0</v>
      </c>
      <c r="L90" s="130"/>
      <c r="M90" s="135"/>
      <c r="N90" s="136"/>
      <c r="O90" s="136"/>
      <c r="P90" s="137">
        <f>P91+P123+P138+P171+P200+P204+P213</f>
        <v>0</v>
      </c>
      <c r="Q90" s="136"/>
      <c r="R90" s="137">
        <f>R91+R123+R138+R171+R200+R204+R213</f>
        <v>79.900989809999999</v>
      </c>
      <c r="S90" s="136"/>
      <c r="T90" s="138">
        <f>T91+T123+T138+T171+T200+T204+T213</f>
        <v>0</v>
      </c>
      <c r="AR90" s="131" t="s">
        <v>84</v>
      </c>
      <c r="AT90" s="139" t="s">
        <v>76</v>
      </c>
      <c r="AU90" s="139" t="s">
        <v>77</v>
      </c>
      <c r="AY90" s="131" t="s">
        <v>140</v>
      </c>
      <c r="BK90" s="140">
        <f>BK91+BK123+BK138+BK171+BK200+BK204+BK213</f>
        <v>0</v>
      </c>
    </row>
    <row r="91" spans="1:65" s="12" customFormat="1" ht="22.9" customHeight="1">
      <c r="B91" s="130"/>
      <c r="D91" s="131" t="s">
        <v>76</v>
      </c>
      <c r="E91" s="141" t="s">
        <v>84</v>
      </c>
      <c r="F91" s="141" t="s">
        <v>141</v>
      </c>
      <c r="I91" s="133"/>
      <c r="J91" s="142">
        <f>BK91</f>
        <v>0</v>
      </c>
      <c r="L91" s="130"/>
      <c r="M91" s="135"/>
      <c r="N91" s="136"/>
      <c r="O91" s="136"/>
      <c r="P91" s="137">
        <f>SUM(P92:P122)</f>
        <v>0</v>
      </c>
      <c r="Q91" s="136"/>
      <c r="R91" s="137">
        <f>SUM(R92:R122)</f>
        <v>0</v>
      </c>
      <c r="S91" s="136"/>
      <c r="T91" s="138">
        <f>SUM(T92:T122)</f>
        <v>0</v>
      </c>
      <c r="AR91" s="131" t="s">
        <v>84</v>
      </c>
      <c r="AT91" s="139" t="s">
        <v>76</v>
      </c>
      <c r="AU91" s="139" t="s">
        <v>84</v>
      </c>
      <c r="AY91" s="131" t="s">
        <v>140</v>
      </c>
      <c r="BK91" s="140">
        <f>SUM(BK92:BK122)</f>
        <v>0</v>
      </c>
    </row>
    <row r="92" spans="1:65" s="2" customFormat="1" ht="16.5" customHeight="1">
      <c r="A92" s="33"/>
      <c r="B92" s="143"/>
      <c r="C92" s="144" t="s">
        <v>84</v>
      </c>
      <c r="D92" s="144" t="s">
        <v>142</v>
      </c>
      <c r="E92" s="145" t="s">
        <v>949</v>
      </c>
      <c r="F92" s="146" t="s">
        <v>950</v>
      </c>
      <c r="G92" s="147" t="s">
        <v>162</v>
      </c>
      <c r="H92" s="148">
        <v>10.351000000000001</v>
      </c>
      <c r="I92" s="149"/>
      <c r="J92" s="150">
        <f>ROUND(I92*H92,2)</f>
        <v>0</v>
      </c>
      <c r="K92" s="146" t="s">
        <v>146</v>
      </c>
      <c r="L92" s="34"/>
      <c r="M92" s="151" t="s">
        <v>3</v>
      </c>
      <c r="N92" s="152" t="s">
        <v>48</v>
      </c>
      <c r="O92" s="54"/>
      <c r="P92" s="153">
        <f>O92*H92</f>
        <v>0</v>
      </c>
      <c r="Q92" s="153">
        <v>0</v>
      </c>
      <c r="R92" s="153">
        <f>Q92*H92</f>
        <v>0</v>
      </c>
      <c r="S92" s="153">
        <v>0</v>
      </c>
      <c r="T92" s="154">
        <f>S92*H92</f>
        <v>0</v>
      </c>
      <c r="U92" s="33"/>
      <c r="V92" s="33"/>
      <c r="W92" s="33"/>
      <c r="X92" s="33"/>
      <c r="Y92" s="33"/>
      <c r="Z92" s="33"/>
      <c r="AA92" s="33"/>
      <c r="AB92" s="33"/>
      <c r="AC92" s="33"/>
      <c r="AD92" s="33"/>
      <c r="AE92" s="33"/>
      <c r="AR92" s="155" t="s">
        <v>147</v>
      </c>
      <c r="AT92" s="155" t="s">
        <v>142</v>
      </c>
      <c r="AU92" s="155" t="s">
        <v>87</v>
      </c>
      <c r="AY92" s="18" t="s">
        <v>140</v>
      </c>
      <c r="BE92" s="156">
        <f>IF(N92="základní",J92,0)</f>
        <v>0</v>
      </c>
      <c r="BF92" s="156">
        <f>IF(N92="snížená",J92,0)</f>
        <v>0</v>
      </c>
      <c r="BG92" s="156">
        <f>IF(N92="zákl. přenesená",J92,0)</f>
        <v>0</v>
      </c>
      <c r="BH92" s="156">
        <f>IF(N92="sníž. přenesená",J92,0)</f>
        <v>0</v>
      </c>
      <c r="BI92" s="156">
        <f>IF(N92="nulová",J92,0)</f>
        <v>0</v>
      </c>
      <c r="BJ92" s="18" t="s">
        <v>84</v>
      </c>
      <c r="BK92" s="156">
        <f>ROUND(I92*H92,2)</f>
        <v>0</v>
      </c>
      <c r="BL92" s="18" t="s">
        <v>147</v>
      </c>
      <c r="BM92" s="155" t="s">
        <v>951</v>
      </c>
    </row>
    <row r="93" spans="1:65" s="2" customFormat="1" ht="165.75">
      <c r="A93" s="33"/>
      <c r="B93" s="34"/>
      <c r="C93" s="33"/>
      <c r="D93" s="157" t="s">
        <v>149</v>
      </c>
      <c r="E93" s="33"/>
      <c r="F93" s="158" t="s">
        <v>952</v>
      </c>
      <c r="G93" s="33"/>
      <c r="H93" s="33"/>
      <c r="I93" s="159"/>
      <c r="J93" s="33"/>
      <c r="K93" s="33"/>
      <c r="L93" s="34"/>
      <c r="M93" s="160"/>
      <c r="N93" s="161"/>
      <c r="O93" s="54"/>
      <c r="P93" s="54"/>
      <c r="Q93" s="54"/>
      <c r="R93" s="54"/>
      <c r="S93" s="54"/>
      <c r="T93" s="55"/>
      <c r="U93" s="33"/>
      <c r="V93" s="33"/>
      <c r="W93" s="33"/>
      <c r="X93" s="33"/>
      <c r="Y93" s="33"/>
      <c r="Z93" s="33"/>
      <c r="AA93" s="33"/>
      <c r="AB93" s="33"/>
      <c r="AC93" s="33"/>
      <c r="AD93" s="33"/>
      <c r="AE93" s="33"/>
      <c r="AT93" s="18" t="s">
        <v>149</v>
      </c>
      <c r="AU93" s="18" t="s">
        <v>87</v>
      </c>
    </row>
    <row r="94" spans="1:65" s="15" customFormat="1" ht="11.25">
      <c r="B94" s="178"/>
      <c r="D94" s="157" t="s">
        <v>151</v>
      </c>
      <c r="E94" s="179" t="s">
        <v>3</v>
      </c>
      <c r="F94" s="180" t="s">
        <v>953</v>
      </c>
      <c r="H94" s="179" t="s">
        <v>3</v>
      </c>
      <c r="I94" s="181"/>
      <c r="L94" s="178"/>
      <c r="M94" s="182"/>
      <c r="N94" s="183"/>
      <c r="O94" s="183"/>
      <c r="P94" s="183"/>
      <c r="Q94" s="183"/>
      <c r="R94" s="183"/>
      <c r="S94" s="183"/>
      <c r="T94" s="184"/>
      <c r="AT94" s="179" t="s">
        <v>151</v>
      </c>
      <c r="AU94" s="179" t="s">
        <v>87</v>
      </c>
      <c r="AV94" s="15" t="s">
        <v>84</v>
      </c>
      <c r="AW94" s="15" t="s">
        <v>37</v>
      </c>
      <c r="AX94" s="15" t="s">
        <v>77</v>
      </c>
      <c r="AY94" s="179" t="s">
        <v>140</v>
      </c>
    </row>
    <row r="95" spans="1:65" s="13" customFormat="1" ht="11.25">
      <c r="B95" s="162"/>
      <c r="D95" s="157" t="s">
        <v>151</v>
      </c>
      <c r="E95" s="163" t="s">
        <v>3</v>
      </c>
      <c r="F95" s="164" t="s">
        <v>954</v>
      </c>
      <c r="H95" s="165">
        <v>9.4849999999999994</v>
      </c>
      <c r="I95" s="166"/>
      <c r="L95" s="162"/>
      <c r="M95" s="167"/>
      <c r="N95" s="168"/>
      <c r="O95" s="168"/>
      <c r="P95" s="168"/>
      <c r="Q95" s="168"/>
      <c r="R95" s="168"/>
      <c r="S95" s="168"/>
      <c r="T95" s="169"/>
      <c r="AT95" s="163" t="s">
        <v>151</v>
      </c>
      <c r="AU95" s="163" t="s">
        <v>87</v>
      </c>
      <c r="AV95" s="13" t="s">
        <v>87</v>
      </c>
      <c r="AW95" s="13" t="s">
        <v>37</v>
      </c>
      <c r="AX95" s="13" t="s">
        <v>77</v>
      </c>
      <c r="AY95" s="163" t="s">
        <v>140</v>
      </c>
    </row>
    <row r="96" spans="1:65" s="13" customFormat="1" ht="11.25">
      <c r="B96" s="162"/>
      <c r="D96" s="157" t="s">
        <v>151</v>
      </c>
      <c r="E96" s="163" t="s">
        <v>3</v>
      </c>
      <c r="F96" s="164" t="s">
        <v>955</v>
      </c>
      <c r="H96" s="165">
        <v>0.86599999999999999</v>
      </c>
      <c r="I96" s="166"/>
      <c r="L96" s="162"/>
      <c r="M96" s="167"/>
      <c r="N96" s="168"/>
      <c r="O96" s="168"/>
      <c r="P96" s="168"/>
      <c r="Q96" s="168"/>
      <c r="R96" s="168"/>
      <c r="S96" s="168"/>
      <c r="T96" s="169"/>
      <c r="AT96" s="163" t="s">
        <v>151</v>
      </c>
      <c r="AU96" s="163" t="s">
        <v>87</v>
      </c>
      <c r="AV96" s="13" t="s">
        <v>87</v>
      </c>
      <c r="AW96" s="13" t="s">
        <v>37</v>
      </c>
      <c r="AX96" s="13" t="s">
        <v>77</v>
      </c>
      <c r="AY96" s="163" t="s">
        <v>140</v>
      </c>
    </row>
    <row r="97" spans="1:65" s="14" customFormat="1" ht="11.25">
      <c r="B97" s="170"/>
      <c r="D97" s="157" t="s">
        <v>151</v>
      </c>
      <c r="E97" s="171" t="s">
        <v>3</v>
      </c>
      <c r="F97" s="172" t="s">
        <v>167</v>
      </c>
      <c r="H97" s="173">
        <v>10.351000000000001</v>
      </c>
      <c r="I97" s="174"/>
      <c r="L97" s="170"/>
      <c r="M97" s="175"/>
      <c r="N97" s="176"/>
      <c r="O97" s="176"/>
      <c r="P97" s="176"/>
      <c r="Q97" s="176"/>
      <c r="R97" s="176"/>
      <c r="S97" s="176"/>
      <c r="T97" s="177"/>
      <c r="AT97" s="171" t="s">
        <v>151</v>
      </c>
      <c r="AU97" s="171" t="s">
        <v>87</v>
      </c>
      <c r="AV97" s="14" t="s">
        <v>147</v>
      </c>
      <c r="AW97" s="14" t="s">
        <v>37</v>
      </c>
      <c r="AX97" s="14" t="s">
        <v>84</v>
      </c>
      <c r="AY97" s="171" t="s">
        <v>140</v>
      </c>
    </row>
    <row r="98" spans="1:65" s="2" customFormat="1" ht="24">
      <c r="A98" s="33"/>
      <c r="B98" s="143"/>
      <c r="C98" s="144" t="s">
        <v>87</v>
      </c>
      <c r="D98" s="144" t="s">
        <v>142</v>
      </c>
      <c r="E98" s="145" t="s">
        <v>956</v>
      </c>
      <c r="F98" s="146" t="s">
        <v>957</v>
      </c>
      <c r="G98" s="147" t="s">
        <v>162</v>
      </c>
      <c r="H98" s="148">
        <v>32.6</v>
      </c>
      <c r="I98" s="149"/>
      <c r="J98" s="150">
        <f>ROUND(I98*H98,2)</f>
        <v>0</v>
      </c>
      <c r="K98" s="146" t="s">
        <v>146</v>
      </c>
      <c r="L98" s="34"/>
      <c r="M98" s="151" t="s">
        <v>3</v>
      </c>
      <c r="N98" s="152" t="s">
        <v>48</v>
      </c>
      <c r="O98" s="54"/>
      <c r="P98" s="153">
        <f>O98*H98</f>
        <v>0</v>
      </c>
      <c r="Q98" s="153">
        <v>0</v>
      </c>
      <c r="R98" s="153">
        <f>Q98*H98</f>
        <v>0</v>
      </c>
      <c r="S98" s="153">
        <v>0</v>
      </c>
      <c r="T98" s="154">
        <f>S98*H98</f>
        <v>0</v>
      </c>
      <c r="U98" s="33"/>
      <c r="V98" s="33"/>
      <c r="W98" s="33"/>
      <c r="X98" s="33"/>
      <c r="Y98" s="33"/>
      <c r="Z98" s="33"/>
      <c r="AA98" s="33"/>
      <c r="AB98" s="33"/>
      <c r="AC98" s="33"/>
      <c r="AD98" s="33"/>
      <c r="AE98" s="33"/>
      <c r="AR98" s="155" t="s">
        <v>147</v>
      </c>
      <c r="AT98" s="155" t="s">
        <v>142</v>
      </c>
      <c r="AU98" s="155" t="s">
        <v>87</v>
      </c>
      <c r="AY98" s="18" t="s">
        <v>140</v>
      </c>
      <c r="BE98" s="156">
        <f>IF(N98="základní",J98,0)</f>
        <v>0</v>
      </c>
      <c r="BF98" s="156">
        <f>IF(N98="snížená",J98,0)</f>
        <v>0</v>
      </c>
      <c r="BG98" s="156">
        <f>IF(N98="zákl. přenesená",J98,0)</f>
        <v>0</v>
      </c>
      <c r="BH98" s="156">
        <f>IF(N98="sníž. přenesená",J98,0)</f>
        <v>0</v>
      </c>
      <c r="BI98" s="156">
        <f>IF(N98="nulová",J98,0)</f>
        <v>0</v>
      </c>
      <c r="BJ98" s="18" t="s">
        <v>84</v>
      </c>
      <c r="BK98" s="156">
        <f>ROUND(I98*H98,2)</f>
        <v>0</v>
      </c>
      <c r="BL98" s="18" t="s">
        <v>147</v>
      </c>
      <c r="BM98" s="155" t="s">
        <v>958</v>
      </c>
    </row>
    <row r="99" spans="1:65" s="2" customFormat="1" ht="48.75">
      <c r="A99" s="33"/>
      <c r="B99" s="34"/>
      <c r="C99" s="33"/>
      <c r="D99" s="157" t="s">
        <v>149</v>
      </c>
      <c r="E99" s="33"/>
      <c r="F99" s="158" t="s">
        <v>171</v>
      </c>
      <c r="G99" s="33"/>
      <c r="H99" s="33"/>
      <c r="I99" s="159"/>
      <c r="J99" s="33"/>
      <c r="K99" s="33"/>
      <c r="L99" s="34"/>
      <c r="M99" s="160"/>
      <c r="N99" s="161"/>
      <c r="O99" s="54"/>
      <c r="P99" s="54"/>
      <c r="Q99" s="54"/>
      <c r="R99" s="54"/>
      <c r="S99" s="54"/>
      <c r="T99" s="55"/>
      <c r="U99" s="33"/>
      <c r="V99" s="33"/>
      <c r="W99" s="33"/>
      <c r="X99" s="33"/>
      <c r="Y99" s="33"/>
      <c r="Z99" s="33"/>
      <c r="AA99" s="33"/>
      <c r="AB99" s="33"/>
      <c r="AC99" s="33"/>
      <c r="AD99" s="33"/>
      <c r="AE99" s="33"/>
      <c r="AT99" s="18" t="s">
        <v>149</v>
      </c>
      <c r="AU99" s="18" t="s">
        <v>87</v>
      </c>
    </row>
    <row r="100" spans="1:65" s="13" customFormat="1" ht="22.5">
      <c r="B100" s="162"/>
      <c r="D100" s="157" t="s">
        <v>151</v>
      </c>
      <c r="E100" s="163" t="s">
        <v>3</v>
      </c>
      <c r="F100" s="164" t="s">
        <v>959</v>
      </c>
      <c r="H100" s="165">
        <v>32.6</v>
      </c>
      <c r="I100" s="166"/>
      <c r="L100" s="162"/>
      <c r="M100" s="167"/>
      <c r="N100" s="168"/>
      <c r="O100" s="168"/>
      <c r="P100" s="168"/>
      <c r="Q100" s="168"/>
      <c r="R100" s="168"/>
      <c r="S100" s="168"/>
      <c r="T100" s="169"/>
      <c r="AT100" s="163" t="s">
        <v>151</v>
      </c>
      <c r="AU100" s="163" t="s">
        <v>87</v>
      </c>
      <c r="AV100" s="13" t="s">
        <v>87</v>
      </c>
      <c r="AW100" s="13" t="s">
        <v>37</v>
      </c>
      <c r="AX100" s="13" t="s">
        <v>84</v>
      </c>
      <c r="AY100" s="163" t="s">
        <v>140</v>
      </c>
    </row>
    <row r="101" spans="1:65" s="2" customFormat="1" ht="24">
      <c r="A101" s="33"/>
      <c r="B101" s="143"/>
      <c r="C101" s="144" t="s">
        <v>159</v>
      </c>
      <c r="D101" s="144" t="s">
        <v>142</v>
      </c>
      <c r="E101" s="145" t="s">
        <v>960</v>
      </c>
      <c r="F101" s="146" t="s">
        <v>961</v>
      </c>
      <c r="G101" s="147" t="s">
        <v>162</v>
      </c>
      <c r="H101" s="148">
        <v>2.496</v>
      </c>
      <c r="I101" s="149"/>
      <c r="J101" s="150">
        <f>ROUND(I101*H101,2)</f>
        <v>0</v>
      </c>
      <c r="K101" s="146" t="s">
        <v>146</v>
      </c>
      <c r="L101" s="34"/>
      <c r="M101" s="151" t="s">
        <v>3</v>
      </c>
      <c r="N101" s="152" t="s">
        <v>48</v>
      </c>
      <c r="O101" s="54"/>
      <c r="P101" s="153">
        <f>O101*H101</f>
        <v>0</v>
      </c>
      <c r="Q101" s="153">
        <v>0</v>
      </c>
      <c r="R101" s="153">
        <f>Q101*H101</f>
        <v>0</v>
      </c>
      <c r="S101" s="153">
        <v>0</v>
      </c>
      <c r="T101" s="154">
        <f>S101*H101</f>
        <v>0</v>
      </c>
      <c r="U101" s="33"/>
      <c r="V101" s="33"/>
      <c r="W101" s="33"/>
      <c r="X101" s="33"/>
      <c r="Y101" s="33"/>
      <c r="Z101" s="33"/>
      <c r="AA101" s="33"/>
      <c r="AB101" s="33"/>
      <c r="AC101" s="33"/>
      <c r="AD101" s="33"/>
      <c r="AE101" s="33"/>
      <c r="AR101" s="155" t="s">
        <v>147</v>
      </c>
      <c r="AT101" s="155" t="s">
        <v>142</v>
      </c>
      <c r="AU101" s="155" t="s">
        <v>87</v>
      </c>
      <c r="AY101" s="18" t="s">
        <v>140</v>
      </c>
      <c r="BE101" s="156">
        <f>IF(N101="základní",J101,0)</f>
        <v>0</v>
      </c>
      <c r="BF101" s="156">
        <f>IF(N101="snížená",J101,0)</f>
        <v>0</v>
      </c>
      <c r="BG101" s="156">
        <f>IF(N101="zákl. přenesená",J101,0)</f>
        <v>0</v>
      </c>
      <c r="BH101" s="156">
        <f>IF(N101="sníž. přenesená",J101,0)</f>
        <v>0</v>
      </c>
      <c r="BI101" s="156">
        <f>IF(N101="nulová",J101,0)</f>
        <v>0</v>
      </c>
      <c r="BJ101" s="18" t="s">
        <v>84</v>
      </c>
      <c r="BK101" s="156">
        <f>ROUND(I101*H101,2)</f>
        <v>0</v>
      </c>
      <c r="BL101" s="18" t="s">
        <v>147</v>
      </c>
      <c r="BM101" s="155" t="s">
        <v>962</v>
      </c>
    </row>
    <row r="102" spans="1:65" s="2" customFormat="1" ht="39">
      <c r="A102" s="33"/>
      <c r="B102" s="34"/>
      <c r="C102" s="33"/>
      <c r="D102" s="157" t="s">
        <v>149</v>
      </c>
      <c r="E102" s="33"/>
      <c r="F102" s="158" t="s">
        <v>183</v>
      </c>
      <c r="G102" s="33"/>
      <c r="H102" s="33"/>
      <c r="I102" s="159"/>
      <c r="J102" s="33"/>
      <c r="K102" s="33"/>
      <c r="L102" s="34"/>
      <c r="M102" s="160"/>
      <c r="N102" s="161"/>
      <c r="O102" s="54"/>
      <c r="P102" s="54"/>
      <c r="Q102" s="54"/>
      <c r="R102" s="54"/>
      <c r="S102" s="54"/>
      <c r="T102" s="55"/>
      <c r="U102" s="33"/>
      <c r="V102" s="33"/>
      <c r="W102" s="33"/>
      <c r="X102" s="33"/>
      <c r="Y102" s="33"/>
      <c r="Z102" s="33"/>
      <c r="AA102" s="33"/>
      <c r="AB102" s="33"/>
      <c r="AC102" s="33"/>
      <c r="AD102" s="33"/>
      <c r="AE102" s="33"/>
      <c r="AT102" s="18" t="s">
        <v>149</v>
      </c>
      <c r="AU102" s="18" t="s">
        <v>87</v>
      </c>
    </row>
    <row r="103" spans="1:65" s="13" customFormat="1" ht="11.25">
      <c r="B103" s="162"/>
      <c r="D103" s="157" t="s">
        <v>151</v>
      </c>
      <c r="E103" s="163" t="s">
        <v>3</v>
      </c>
      <c r="F103" s="164" t="s">
        <v>963</v>
      </c>
      <c r="H103" s="165">
        <v>2.496</v>
      </c>
      <c r="I103" s="166"/>
      <c r="L103" s="162"/>
      <c r="M103" s="167"/>
      <c r="N103" s="168"/>
      <c r="O103" s="168"/>
      <c r="P103" s="168"/>
      <c r="Q103" s="168"/>
      <c r="R103" s="168"/>
      <c r="S103" s="168"/>
      <c r="T103" s="169"/>
      <c r="AT103" s="163" t="s">
        <v>151</v>
      </c>
      <c r="AU103" s="163" t="s">
        <v>87</v>
      </c>
      <c r="AV103" s="13" t="s">
        <v>87</v>
      </c>
      <c r="AW103" s="13" t="s">
        <v>37</v>
      </c>
      <c r="AX103" s="13" t="s">
        <v>84</v>
      </c>
      <c r="AY103" s="163" t="s">
        <v>140</v>
      </c>
    </row>
    <row r="104" spans="1:65" s="2" customFormat="1" ht="36">
      <c r="A104" s="33"/>
      <c r="B104" s="143"/>
      <c r="C104" s="144" t="s">
        <v>147</v>
      </c>
      <c r="D104" s="144" t="s">
        <v>142</v>
      </c>
      <c r="E104" s="145" t="s">
        <v>186</v>
      </c>
      <c r="F104" s="146" t="s">
        <v>187</v>
      </c>
      <c r="G104" s="147" t="s">
        <v>162</v>
      </c>
      <c r="H104" s="148">
        <v>45.447000000000003</v>
      </c>
      <c r="I104" s="149"/>
      <c r="J104" s="150">
        <f>ROUND(I104*H104,2)</f>
        <v>0</v>
      </c>
      <c r="K104" s="146" t="s">
        <v>146</v>
      </c>
      <c r="L104" s="34"/>
      <c r="M104" s="151" t="s">
        <v>3</v>
      </c>
      <c r="N104" s="152" t="s">
        <v>48</v>
      </c>
      <c r="O104" s="54"/>
      <c r="P104" s="153">
        <f>O104*H104</f>
        <v>0</v>
      </c>
      <c r="Q104" s="153">
        <v>0</v>
      </c>
      <c r="R104" s="153">
        <f>Q104*H104</f>
        <v>0</v>
      </c>
      <c r="S104" s="153">
        <v>0</v>
      </c>
      <c r="T104" s="154">
        <f>S104*H104</f>
        <v>0</v>
      </c>
      <c r="U104" s="33"/>
      <c r="V104" s="33"/>
      <c r="W104" s="33"/>
      <c r="X104" s="33"/>
      <c r="Y104" s="33"/>
      <c r="Z104" s="33"/>
      <c r="AA104" s="33"/>
      <c r="AB104" s="33"/>
      <c r="AC104" s="33"/>
      <c r="AD104" s="33"/>
      <c r="AE104" s="33"/>
      <c r="AR104" s="155" t="s">
        <v>147</v>
      </c>
      <c r="AT104" s="155" t="s">
        <v>142</v>
      </c>
      <c r="AU104" s="155" t="s">
        <v>87</v>
      </c>
      <c r="AY104" s="18" t="s">
        <v>140</v>
      </c>
      <c r="BE104" s="156">
        <f>IF(N104="základní",J104,0)</f>
        <v>0</v>
      </c>
      <c r="BF104" s="156">
        <f>IF(N104="snížená",J104,0)</f>
        <v>0</v>
      </c>
      <c r="BG104" s="156">
        <f>IF(N104="zákl. přenesená",J104,0)</f>
        <v>0</v>
      </c>
      <c r="BH104" s="156">
        <f>IF(N104="sníž. přenesená",J104,0)</f>
        <v>0</v>
      </c>
      <c r="BI104" s="156">
        <f>IF(N104="nulová",J104,0)</f>
        <v>0</v>
      </c>
      <c r="BJ104" s="18" t="s">
        <v>84</v>
      </c>
      <c r="BK104" s="156">
        <f>ROUND(I104*H104,2)</f>
        <v>0</v>
      </c>
      <c r="BL104" s="18" t="s">
        <v>147</v>
      </c>
      <c r="BM104" s="155" t="s">
        <v>964</v>
      </c>
    </row>
    <row r="105" spans="1:65" s="2" customFormat="1" ht="58.5">
      <c r="A105" s="33"/>
      <c r="B105" s="34"/>
      <c r="C105" s="33"/>
      <c r="D105" s="157" t="s">
        <v>149</v>
      </c>
      <c r="E105" s="33"/>
      <c r="F105" s="158" t="s">
        <v>189</v>
      </c>
      <c r="G105" s="33"/>
      <c r="H105" s="33"/>
      <c r="I105" s="159"/>
      <c r="J105" s="33"/>
      <c r="K105" s="33"/>
      <c r="L105" s="34"/>
      <c r="M105" s="160"/>
      <c r="N105" s="161"/>
      <c r="O105" s="54"/>
      <c r="P105" s="54"/>
      <c r="Q105" s="54"/>
      <c r="R105" s="54"/>
      <c r="S105" s="54"/>
      <c r="T105" s="55"/>
      <c r="U105" s="33"/>
      <c r="V105" s="33"/>
      <c r="W105" s="33"/>
      <c r="X105" s="33"/>
      <c r="Y105" s="33"/>
      <c r="Z105" s="33"/>
      <c r="AA105" s="33"/>
      <c r="AB105" s="33"/>
      <c r="AC105" s="33"/>
      <c r="AD105" s="33"/>
      <c r="AE105" s="33"/>
      <c r="AT105" s="18" t="s">
        <v>149</v>
      </c>
      <c r="AU105" s="18" t="s">
        <v>87</v>
      </c>
    </row>
    <row r="106" spans="1:65" s="15" customFormat="1" ht="11.25">
      <c r="B106" s="178"/>
      <c r="D106" s="157" t="s">
        <v>151</v>
      </c>
      <c r="E106" s="179" t="s">
        <v>3</v>
      </c>
      <c r="F106" s="180" t="s">
        <v>190</v>
      </c>
      <c r="H106" s="179" t="s">
        <v>3</v>
      </c>
      <c r="I106" s="181"/>
      <c r="L106" s="178"/>
      <c r="M106" s="182"/>
      <c r="N106" s="183"/>
      <c r="O106" s="183"/>
      <c r="P106" s="183"/>
      <c r="Q106" s="183"/>
      <c r="R106" s="183"/>
      <c r="S106" s="183"/>
      <c r="T106" s="184"/>
      <c r="AT106" s="179" t="s">
        <v>151</v>
      </c>
      <c r="AU106" s="179" t="s">
        <v>87</v>
      </c>
      <c r="AV106" s="15" t="s">
        <v>84</v>
      </c>
      <c r="AW106" s="15" t="s">
        <v>37</v>
      </c>
      <c r="AX106" s="15" t="s">
        <v>77</v>
      </c>
      <c r="AY106" s="179" t="s">
        <v>140</v>
      </c>
    </row>
    <row r="107" spans="1:65" s="13" customFormat="1" ht="11.25">
      <c r="B107" s="162"/>
      <c r="D107" s="157" t="s">
        <v>151</v>
      </c>
      <c r="E107" s="163" t="s">
        <v>3</v>
      </c>
      <c r="F107" s="164" t="s">
        <v>965</v>
      </c>
      <c r="H107" s="165">
        <v>32.6</v>
      </c>
      <c r="I107" s="166"/>
      <c r="L107" s="162"/>
      <c r="M107" s="167"/>
      <c r="N107" s="168"/>
      <c r="O107" s="168"/>
      <c r="P107" s="168"/>
      <c r="Q107" s="168"/>
      <c r="R107" s="168"/>
      <c r="S107" s="168"/>
      <c r="T107" s="169"/>
      <c r="AT107" s="163" t="s">
        <v>151</v>
      </c>
      <c r="AU107" s="163" t="s">
        <v>87</v>
      </c>
      <c r="AV107" s="13" t="s">
        <v>87</v>
      </c>
      <c r="AW107" s="13" t="s">
        <v>37</v>
      </c>
      <c r="AX107" s="13" t="s">
        <v>77</v>
      </c>
      <c r="AY107" s="163" t="s">
        <v>140</v>
      </c>
    </row>
    <row r="108" spans="1:65" s="13" customFormat="1" ht="11.25">
      <c r="B108" s="162"/>
      <c r="D108" s="157" t="s">
        <v>151</v>
      </c>
      <c r="E108" s="163" t="s">
        <v>3</v>
      </c>
      <c r="F108" s="164" t="s">
        <v>966</v>
      </c>
      <c r="H108" s="165">
        <v>10.351000000000001</v>
      </c>
      <c r="I108" s="166"/>
      <c r="L108" s="162"/>
      <c r="M108" s="167"/>
      <c r="N108" s="168"/>
      <c r="O108" s="168"/>
      <c r="P108" s="168"/>
      <c r="Q108" s="168"/>
      <c r="R108" s="168"/>
      <c r="S108" s="168"/>
      <c r="T108" s="169"/>
      <c r="AT108" s="163" t="s">
        <v>151</v>
      </c>
      <c r="AU108" s="163" t="s">
        <v>87</v>
      </c>
      <c r="AV108" s="13" t="s">
        <v>87</v>
      </c>
      <c r="AW108" s="13" t="s">
        <v>37</v>
      </c>
      <c r="AX108" s="13" t="s">
        <v>77</v>
      </c>
      <c r="AY108" s="163" t="s">
        <v>140</v>
      </c>
    </row>
    <row r="109" spans="1:65" s="13" customFormat="1" ht="11.25">
      <c r="B109" s="162"/>
      <c r="D109" s="157" t="s">
        <v>151</v>
      </c>
      <c r="E109" s="163" t="s">
        <v>3</v>
      </c>
      <c r="F109" s="164" t="s">
        <v>967</v>
      </c>
      <c r="H109" s="165">
        <v>2.496</v>
      </c>
      <c r="I109" s="166"/>
      <c r="L109" s="162"/>
      <c r="M109" s="167"/>
      <c r="N109" s="168"/>
      <c r="O109" s="168"/>
      <c r="P109" s="168"/>
      <c r="Q109" s="168"/>
      <c r="R109" s="168"/>
      <c r="S109" s="168"/>
      <c r="T109" s="169"/>
      <c r="AT109" s="163" t="s">
        <v>151</v>
      </c>
      <c r="AU109" s="163" t="s">
        <v>87</v>
      </c>
      <c r="AV109" s="13" t="s">
        <v>87</v>
      </c>
      <c r="AW109" s="13" t="s">
        <v>37</v>
      </c>
      <c r="AX109" s="13" t="s">
        <v>77</v>
      </c>
      <c r="AY109" s="163" t="s">
        <v>140</v>
      </c>
    </row>
    <row r="110" spans="1:65" s="14" customFormat="1" ht="11.25">
      <c r="B110" s="170"/>
      <c r="D110" s="157" t="s">
        <v>151</v>
      </c>
      <c r="E110" s="171" t="s">
        <v>3</v>
      </c>
      <c r="F110" s="172" t="s">
        <v>167</v>
      </c>
      <c r="H110" s="173">
        <v>45.447000000000003</v>
      </c>
      <c r="I110" s="174"/>
      <c r="L110" s="170"/>
      <c r="M110" s="175"/>
      <c r="N110" s="176"/>
      <c r="O110" s="176"/>
      <c r="P110" s="176"/>
      <c r="Q110" s="176"/>
      <c r="R110" s="176"/>
      <c r="S110" s="176"/>
      <c r="T110" s="177"/>
      <c r="AT110" s="171" t="s">
        <v>151</v>
      </c>
      <c r="AU110" s="171" t="s">
        <v>87</v>
      </c>
      <c r="AV110" s="14" t="s">
        <v>147</v>
      </c>
      <c r="AW110" s="14" t="s">
        <v>37</v>
      </c>
      <c r="AX110" s="14" t="s">
        <v>84</v>
      </c>
      <c r="AY110" s="171" t="s">
        <v>140</v>
      </c>
    </row>
    <row r="111" spans="1:65" s="2" customFormat="1" ht="24">
      <c r="A111" s="33"/>
      <c r="B111" s="143"/>
      <c r="C111" s="144" t="s">
        <v>173</v>
      </c>
      <c r="D111" s="144" t="s">
        <v>142</v>
      </c>
      <c r="E111" s="145" t="s">
        <v>195</v>
      </c>
      <c r="F111" s="146" t="s">
        <v>196</v>
      </c>
      <c r="G111" s="147" t="s">
        <v>197</v>
      </c>
      <c r="H111" s="148">
        <v>86.349000000000004</v>
      </c>
      <c r="I111" s="149"/>
      <c r="J111" s="150">
        <f>ROUND(I111*H111,2)</f>
        <v>0</v>
      </c>
      <c r="K111" s="146" t="s">
        <v>146</v>
      </c>
      <c r="L111" s="34"/>
      <c r="M111" s="151" t="s">
        <v>3</v>
      </c>
      <c r="N111" s="152" t="s">
        <v>48</v>
      </c>
      <c r="O111" s="54"/>
      <c r="P111" s="153">
        <f>O111*H111</f>
        <v>0</v>
      </c>
      <c r="Q111" s="153">
        <v>0</v>
      </c>
      <c r="R111" s="153">
        <f>Q111*H111</f>
        <v>0</v>
      </c>
      <c r="S111" s="153">
        <v>0</v>
      </c>
      <c r="T111" s="154">
        <f>S111*H111</f>
        <v>0</v>
      </c>
      <c r="U111" s="33"/>
      <c r="V111" s="33"/>
      <c r="W111" s="33"/>
      <c r="X111" s="33"/>
      <c r="Y111" s="33"/>
      <c r="Z111" s="33"/>
      <c r="AA111" s="33"/>
      <c r="AB111" s="33"/>
      <c r="AC111" s="33"/>
      <c r="AD111" s="33"/>
      <c r="AE111" s="33"/>
      <c r="AR111" s="155" t="s">
        <v>147</v>
      </c>
      <c r="AT111" s="155" t="s">
        <v>142</v>
      </c>
      <c r="AU111" s="155" t="s">
        <v>87</v>
      </c>
      <c r="AY111" s="18" t="s">
        <v>140</v>
      </c>
      <c r="BE111" s="156">
        <f>IF(N111="základní",J111,0)</f>
        <v>0</v>
      </c>
      <c r="BF111" s="156">
        <f>IF(N111="snížená",J111,0)</f>
        <v>0</v>
      </c>
      <c r="BG111" s="156">
        <f>IF(N111="zákl. přenesená",J111,0)</f>
        <v>0</v>
      </c>
      <c r="BH111" s="156">
        <f>IF(N111="sníž. přenesená",J111,0)</f>
        <v>0</v>
      </c>
      <c r="BI111" s="156">
        <f>IF(N111="nulová",J111,0)</f>
        <v>0</v>
      </c>
      <c r="BJ111" s="18" t="s">
        <v>84</v>
      </c>
      <c r="BK111" s="156">
        <f>ROUND(I111*H111,2)</f>
        <v>0</v>
      </c>
      <c r="BL111" s="18" t="s">
        <v>147</v>
      </c>
      <c r="BM111" s="155" t="s">
        <v>968</v>
      </c>
    </row>
    <row r="112" spans="1:65" s="2" customFormat="1" ht="39">
      <c r="A112" s="33"/>
      <c r="B112" s="34"/>
      <c r="C112" s="33"/>
      <c r="D112" s="157" t="s">
        <v>149</v>
      </c>
      <c r="E112" s="33"/>
      <c r="F112" s="158" t="s">
        <v>199</v>
      </c>
      <c r="G112" s="33"/>
      <c r="H112" s="33"/>
      <c r="I112" s="159"/>
      <c r="J112" s="33"/>
      <c r="K112" s="33"/>
      <c r="L112" s="34"/>
      <c r="M112" s="160"/>
      <c r="N112" s="161"/>
      <c r="O112" s="54"/>
      <c r="P112" s="54"/>
      <c r="Q112" s="54"/>
      <c r="R112" s="54"/>
      <c r="S112" s="54"/>
      <c r="T112" s="55"/>
      <c r="U112" s="33"/>
      <c r="V112" s="33"/>
      <c r="W112" s="33"/>
      <c r="X112" s="33"/>
      <c r="Y112" s="33"/>
      <c r="Z112" s="33"/>
      <c r="AA112" s="33"/>
      <c r="AB112" s="33"/>
      <c r="AC112" s="33"/>
      <c r="AD112" s="33"/>
      <c r="AE112" s="33"/>
      <c r="AT112" s="18" t="s">
        <v>149</v>
      </c>
      <c r="AU112" s="18" t="s">
        <v>87</v>
      </c>
    </row>
    <row r="113" spans="1:65" s="13" customFormat="1" ht="11.25">
      <c r="B113" s="162"/>
      <c r="D113" s="157" t="s">
        <v>151</v>
      </c>
      <c r="E113" s="163" t="s">
        <v>3</v>
      </c>
      <c r="F113" s="164" t="s">
        <v>969</v>
      </c>
      <c r="H113" s="165">
        <v>61.94</v>
      </c>
      <c r="I113" s="166"/>
      <c r="L113" s="162"/>
      <c r="M113" s="167"/>
      <c r="N113" s="168"/>
      <c r="O113" s="168"/>
      <c r="P113" s="168"/>
      <c r="Q113" s="168"/>
      <c r="R113" s="168"/>
      <c r="S113" s="168"/>
      <c r="T113" s="169"/>
      <c r="AT113" s="163" t="s">
        <v>151</v>
      </c>
      <c r="AU113" s="163" t="s">
        <v>87</v>
      </c>
      <c r="AV113" s="13" t="s">
        <v>87</v>
      </c>
      <c r="AW113" s="13" t="s">
        <v>37</v>
      </c>
      <c r="AX113" s="13" t="s">
        <v>77</v>
      </c>
      <c r="AY113" s="163" t="s">
        <v>140</v>
      </c>
    </row>
    <row r="114" spans="1:65" s="13" customFormat="1" ht="11.25">
      <c r="B114" s="162"/>
      <c r="D114" s="157" t="s">
        <v>151</v>
      </c>
      <c r="E114" s="163" t="s">
        <v>3</v>
      </c>
      <c r="F114" s="164" t="s">
        <v>970</v>
      </c>
      <c r="H114" s="165">
        <v>19.667000000000002</v>
      </c>
      <c r="I114" s="166"/>
      <c r="L114" s="162"/>
      <c r="M114" s="167"/>
      <c r="N114" s="168"/>
      <c r="O114" s="168"/>
      <c r="P114" s="168"/>
      <c r="Q114" s="168"/>
      <c r="R114" s="168"/>
      <c r="S114" s="168"/>
      <c r="T114" s="169"/>
      <c r="AT114" s="163" t="s">
        <v>151</v>
      </c>
      <c r="AU114" s="163" t="s">
        <v>87</v>
      </c>
      <c r="AV114" s="13" t="s">
        <v>87</v>
      </c>
      <c r="AW114" s="13" t="s">
        <v>37</v>
      </c>
      <c r="AX114" s="13" t="s">
        <v>77</v>
      </c>
      <c r="AY114" s="163" t="s">
        <v>140</v>
      </c>
    </row>
    <row r="115" spans="1:65" s="13" customFormat="1" ht="11.25">
      <c r="B115" s="162"/>
      <c r="D115" s="157" t="s">
        <v>151</v>
      </c>
      <c r="E115" s="163" t="s">
        <v>3</v>
      </c>
      <c r="F115" s="164" t="s">
        <v>971</v>
      </c>
      <c r="H115" s="165">
        <v>4.742</v>
      </c>
      <c r="I115" s="166"/>
      <c r="L115" s="162"/>
      <c r="M115" s="167"/>
      <c r="N115" s="168"/>
      <c r="O115" s="168"/>
      <c r="P115" s="168"/>
      <c r="Q115" s="168"/>
      <c r="R115" s="168"/>
      <c r="S115" s="168"/>
      <c r="T115" s="169"/>
      <c r="AT115" s="163" t="s">
        <v>151</v>
      </c>
      <c r="AU115" s="163" t="s">
        <v>87</v>
      </c>
      <c r="AV115" s="13" t="s">
        <v>87</v>
      </c>
      <c r="AW115" s="13" t="s">
        <v>37</v>
      </c>
      <c r="AX115" s="13" t="s">
        <v>77</v>
      </c>
      <c r="AY115" s="163" t="s">
        <v>140</v>
      </c>
    </row>
    <row r="116" spans="1:65" s="14" customFormat="1" ht="11.25">
      <c r="B116" s="170"/>
      <c r="D116" s="157" t="s">
        <v>151</v>
      </c>
      <c r="E116" s="171" t="s">
        <v>3</v>
      </c>
      <c r="F116" s="172" t="s">
        <v>167</v>
      </c>
      <c r="H116" s="173">
        <v>86.349000000000004</v>
      </c>
      <c r="I116" s="174"/>
      <c r="L116" s="170"/>
      <c r="M116" s="175"/>
      <c r="N116" s="176"/>
      <c r="O116" s="176"/>
      <c r="P116" s="176"/>
      <c r="Q116" s="176"/>
      <c r="R116" s="176"/>
      <c r="S116" s="176"/>
      <c r="T116" s="177"/>
      <c r="AT116" s="171" t="s">
        <v>151</v>
      </c>
      <c r="AU116" s="171" t="s">
        <v>87</v>
      </c>
      <c r="AV116" s="14" t="s">
        <v>147</v>
      </c>
      <c r="AW116" s="14" t="s">
        <v>37</v>
      </c>
      <c r="AX116" s="14" t="s">
        <v>84</v>
      </c>
      <c r="AY116" s="171" t="s">
        <v>140</v>
      </c>
    </row>
    <row r="117" spans="1:65" s="2" customFormat="1" ht="24">
      <c r="A117" s="33"/>
      <c r="B117" s="143"/>
      <c r="C117" s="144" t="s">
        <v>179</v>
      </c>
      <c r="D117" s="144" t="s">
        <v>142</v>
      </c>
      <c r="E117" s="145" t="s">
        <v>204</v>
      </c>
      <c r="F117" s="146" t="s">
        <v>205</v>
      </c>
      <c r="G117" s="147" t="s">
        <v>162</v>
      </c>
      <c r="H117" s="148">
        <v>13.375999999999999</v>
      </c>
      <c r="I117" s="149"/>
      <c r="J117" s="150">
        <f>ROUND(I117*H117,2)</f>
        <v>0</v>
      </c>
      <c r="K117" s="146" t="s">
        <v>146</v>
      </c>
      <c r="L117" s="34"/>
      <c r="M117" s="151" t="s">
        <v>3</v>
      </c>
      <c r="N117" s="152" t="s">
        <v>48</v>
      </c>
      <c r="O117" s="54"/>
      <c r="P117" s="153">
        <f>O117*H117</f>
        <v>0</v>
      </c>
      <c r="Q117" s="153">
        <v>0</v>
      </c>
      <c r="R117" s="153">
        <f>Q117*H117</f>
        <v>0</v>
      </c>
      <c r="S117" s="153">
        <v>0</v>
      </c>
      <c r="T117" s="154">
        <f>S117*H117</f>
        <v>0</v>
      </c>
      <c r="U117" s="33"/>
      <c r="V117" s="33"/>
      <c r="W117" s="33"/>
      <c r="X117" s="33"/>
      <c r="Y117" s="33"/>
      <c r="Z117" s="33"/>
      <c r="AA117" s="33"/>
      <c r="AB117" s="33"/>
      <c r="AC117" s="33"/>
      <c r="AD117" s="33"/>
      <c r="AE117" s="33"/>
      <c r="AR117" s="155" t="s">
        <v>147</v>
      </c>
      <c r="AT117" s="155" t="s">
        <v>142</v>
      </c>
      <c r="AU117" s="155" t="s">
        <v>87</v>
      </c>
      <c r="AY117" s="18" t="s">
        <v>140</v>
      </c>
      <c r="BE117" s="156">
        <f>IF(N117="základní",J117,0)</f>
        <v>0</v>
      </c>
      <c r="BF117" s="156">
        <f>IF(N117="snížená",J117,0)</f>
        <v>0</v>
      </c>
      <c r="BG117" s="156">
        <f>IF(N117="zákl. přenesená",J117,0)</f>
        <v>0</v>
      </c>
      <c r="BH117" s="156">
        <f>IF(N117="sníž. přenesená",J117,0)</f>
        <v>0</v>
      </c>
      <c r="BI117" s="156">
        <f>IF(N117="nulová",J117,0)</f>
        <v>0</v>
      </c>
      <c r="BJ117" s="18" t="s">
        <v>84</v>
      </c>
      <c r="BK117" s="156">
        <f>ROUND(I117*H117,2)</f>
        <v>0</v>
      </c>
      <c r="BL117" s="18" t="s">
        <v>147</v>
      </c>
      <c r="BM117" s="155" t="s">
        <v>972</v>
      </c>
    </row>
    <row r="118" spans="1:65" s="2" customFormat="1" ht="126.75">
      <c r="A118" s="33"/>
      <c r="B118" s="34"/>
      <c r="C118" s="33"/>
      <c r="D118" s="157" t="s">
        <v>149</v>
      </c>
      <c r="E118" s="33"/>
      <c r="F118" s="158" t="s">
        <v>207</v>
      </c>
      <c r="G118" s="33"/>
      <c r="H118" s="33"/>
      <c r="I118" s="159"/>
      <c r="J118" s="33"/>
      <c r="K118" s="33"/>
      <c r="L118" s="34"/>
      <c r="M118" s="160"/>
      <c r="N118" s="161"/>
      <c r="O118" s="54"/>
      <c r="P118" s="54"/>
      <c r="Q118" s="54"/>
      <c r="R118" s="54"/>
      <c r="S118" s="54"/>
      <c r="T118" s="55"/>
      <c r="U118" s="33"/>
      <c r="V118" s="33"/>
      <c r="W118" s="33"/>
      <c r="X118" s="33"/>
      <c r="Y118" s="33"/>
      <c r="Z118" s="33"/>
      <c r="AA118" s="33"/>
      <c r="AB118" s="33"/>
      <c r="AC118" s="33"/>
      <c r="AD118" s="33"/>
      <c r="AE118" s="33"/>
      <c r="AT118" s="18" t="s">
        <v>149</v>
      </c>
      <c r="AU118" s="18" t="s">
        <v>87</v>
      </c>
    </row>
    <row r="119" spans="1:65" s="15" customFormat="1" ht="11.25">
      <c r="B119" s="178"/>
      <c r="D119" s="157" t="s">
        <v>151</v>
      </c>
      <c r="E119" s="179" t="s">
        <v>3</v>
      </c>
      <c r="F119" s="180" t="s">
        <v>953</v>
      </c>
      <c r="H119" s="179" t="s">
        <v>3</v>
      </c>
      <c r="I119" s="181"/>
      <c r="L119" s="178"/>
      <c r="M119" s="182"/>
      <c r="N119" s="183"/>
      <c r="O119" s="183"/>
      <c r="P119" s="183"/>
      <c r="Q119" s="183"/>
      <c r="R119" s="183"/>
      <c r="S119" s="183"/>
      <c r="T119" s="184"/>
      <c r="AT119" s="179" t="s">
        <v>151</v>
      </c>
      <c r="AU119" s="179" t="s">
        <v>87</v>
      </c>
      <c r="AV119" s="15" t="s">
        <v>84</v>
      </c>
      <c r="AW119" s="15" t="s">
        <v>37</v>
      </c>
      <c r="AX119" s="15" t="s">
        <v>77</v>
      </c>
      <c r="AY119" s="179" t="s">
        <v>140</v>
      </c>
    </row>
    <row r="120" spans="1:65" s="13" customFormat="1" ht="11.25">
      <c r="B120" s="162"/>
      <c r="D120" s="157" t="s">
        <v>151</v>
      </c>
      <c r="E120" s="163" t="s">
        <v>3</v>
      </c>
      <c r="F120" s="164" t="s">
        <v>973</v>
      </c>
      <c r="H120" s="165">
        <v>13.375999999999999</v>
      </c>
      <c r="I120" s="166"/>
      <c r="L120" s="162"/>
      <c r="M120" s="167"/>
      <c r="N120" s="168"/>
      <c r="O120" s="168"/>
      <c r="P120" s="168"/>
      <c r="Q120" s="168"/>
      <c r="R120" s="168"/>
      <c r="S120" s="168"/>
      <c r="T120" s="169"/>
      <c r="AT120" s="163" t="s">
        <v>151</v>
      </c>
      <c r="AU120" s="163" t="s">
        <v>87</v>
      </c>
      <c r="AV120" s="13" t="s">
        <v>87</v>
      </c>
      <c r="AW120" s="13" t="s">
        <v>37</v>
      </c>
      <c r="AX120" s="13" t="s">
        <v>84</v>
      </c>
      <c r="AY120" s="163" t="s">
        <v>140</v>
      </c>
    </row>
    <row r="121" spans="1:65" s="2" customFormat="1" ht="16.5" customHeight="1">
      <c r="A121" s="33"/>
      <c r="B121" s="143"/>
      <c r="C121" s="185" t="s">
        <v>185</v>
      </c>
      <c r="D121" s="185" t="s">
        <v>211</v>
      </c>
      <c r="E121" s="186" t="s">
        <v>212</v>
      </c>
      <c r="F121" s="187" t="s">
        <v>213</v>
      </c>
      <c r="G121" s="188" t="s">
        <v>197</v>
      </c>
      <c r="H121" s="189">
        <v>25.414000000000001</v>
      </c>
      <c r="I121" s="190"/>
      <c r="J121" s="191">
        <f>ROUND(I121*H121,2)</f>
        <v>0</v>
      </c>
      <c r="K121" s="187" t="s">
        <v>146</v>
      </c>
      <c r="L121" s="192"/>
      <c r="M121" s="193" t="s">
        <v>3</v>
      </c>
      <c r="N121" s="194" t="s">
        <v>48</v>
      </c>
      <c r="O121" s="54"/>
      <c r="P121" s="153">
        <f>O121*H121</f>
        <v>0</v>
      </c>
      <c r="Q121" s="153">
        <v>0</v>
      </c>
      <c r="R121" s="153">
        <f>Q121*H121</f>
        <v>0</v>
      </c>
      <c r="S121" s="153">
        <v>0</v>
      </c>
      <c r="T121" s="154">
        <f>S121*H121</f>
        <v>0</v>
      </c>
      <c r="U121" s="33"/>
      <c r="V121" s="33"/>
      <c r="W121" s="33"/>
      <c r="X121" s="33"/>
      <c r="Y121" s="33"/>
      <c r="Z121" s="33"/>
      <c r="AA121" s="33"/>
      <c r="AB121" s="33"/>
      <c r="AC121" s="33"/>
      <c r="AD121" s="33"/>
      <c r="AE121" s="33"/>
      <c r="AR121" s="155" t="s">
        <v>194</v>
      </c>
      <c r="AT121" s="155" t="s">
        <v>211</v>
      </c>
      <c r="AU121" s="155" t="s">
        <v>87</v>
      </c>
      <c r="AY121" s="18" t="s">
        <v>140</v>
      </c>
      <c r="BE121" s="156">
        <f>IF(N121="základní",J121,0)</f>
        <v>0</v>
      </c>
      <c r="BF121" s="156">
        <f>IF(N121="snížená",J121,0)</f>
        <v>0</v>
      </c>
      <c r="BG121" s="156">
        <f>IF(N121="zákl. přenesená",J121,0)</f>
        <v>0</v>
      </c>
      <c r="BH121" s="156">
        <f>IF(N121="sníž. přenesená",J121,0)</f>
        <v>0</v>
      </c>
      <c r="BI121" s="156">
        <f>IF(N121="nulová",J121,0)</f>
        <v>0</v>
      </c>
      <c r="BJ121" s="18" t="s">
        <v>84</v>
      </c>
      <c r="BK121" s="156">
        <f>ROUND(I121*H121,2)</f>
        <v>0</v>
      </c>
      <c r="BL121" s="18" t="s">
        <v>147</v>
      </c>
      <c r="BM121" s="155" t="s">
        <v>974</v>
      </c>
    </row>
    <row r="122" spans="1:65" s="13" customFormat="1" ht="11.25">
      <c r="B122" s="162"/>
      <c r="D122" s="157" t="s">
        <v>151</v>
      </c>
      <c r="E122" s="163" t="s">
        <v>3</v>
      </c>
      <c r="F122" s="164" t="s">
        <v>975</v>
      </c>
      <c r="H122" s="165">
        <v>25.414000000000001</v>
      </c>
      <c r="I122" s="166"/>
      <c r="L122" s="162"/>
      <c r="M122" s="167"/>
      <c r="N122" s="168"/>
      <c r="O122" s="168"/>
      <c r="P122" s="168"/>
      <c r="Q122" s="168"/>
      <c r="R122" s="168"/>
      <c r="S122" s="168"/>
      <c r="T122" s="169"/>
      <c r="AT122" s="163" t="s">
        <v>151</v>
      </c>
      <c r="AU122" s="163" t="s">
        <v>87</v>
      </c>
      <c r="AV122" s="13" t="s">
        <v>87</v>
      </c>
      <c r="AW122" s="13" t="s">
        <v>37</v>
      </c>
      <c r="AX122" s="13" t="s">
        <v>84</v>
      </c>
      <c r="AY122" s="163" t="s">
        <v>140</v>
      </c>
    </row>
    <row r="123" spans="1:65" s="12" customFormat="1" ht="22.9" customHeight="1">
      <c r="B123" s="130"/>
      <c r="D123" s="131" t="s">
        <v>76</v>
      </c>
      <c r="E123" s="141" t="s">
        <v>87</v>
      </c>
      <c r="F123" s="141" t="s">
        <v>216</v>
      </c>
      <c r="I123" s="133"/>
      <c r="J123" s="142">
        <f>BK123</f>
        <v>0</v>
      </c>
      <c r="L123" s="130"/>
      <c r="M123" s="135"/>
      <c r="N123" s="136"/>
      <c r="O123" s="136"/>
      <c r="P123" s="137">
        <f>SUM(P124:P137)</f>
        <v>0</v>
      </c>
      <c r="Q123" s="136"/>
      <c r="R123" s="137">
        <f>SUM(R124:R137)</f>
        <v>9.6575999999999988E-3</v>
      </c>
      <c r="S123" s="136"/>
      <c r="T123" s="138">
        <f>SUM(T124:T137)</f>
        <v>0</v>
      </c>
      <c r="AR123" s="131" t="s">
        <v>84</v>
      </c>
      <c r="AT123" s="139" t="s">
        <v>76</v>
      </c>
      <c r="AU123" s="139" t="s">
        <v>84</v>
      </c>
      <c r="AY123" s="131" t="s">
        <v>140</v>
      </c>
      <c r="BK123" s="140">
        <f>SUM(BK124:BK137)</f>
        <v>0</v>
      </c>
    </row>
    <row r="124" spans="1:65" s="2" customFormat="1" ht="21.75" customHeight="1">
      <c r="A124" s="33"/>
      <c r="B124" s="143"/>
      <c r="C124" s="144" t="s">
        <v>194</v>
      </c>
      <c r="D124" s="144" t="s">
        <v>142</v>
      </c>
      <c r="E124" s="145" t="s">
        <v>976</v>
      </c>
      <c r="F124" s="146" t="s">
        <v>977</v>
      </c>
      <c r="G124" s="147" t="s">
        <v>155</v>
      </c>
      <c r="H124" s="148">
        <v>0.64</v>
      </c>
      <c r="I124" s="149"/>
      <c r="J124" s="150">
        <f>ROUND(I124*H124,2)</f>
        <v>0</v>
      </c>
      <c r="K124" s="146" t="s">
        <v>146</v>
      </c>
      <c r="L124" s="34"/>
      <c r="M124" s="151" t="s">
        <v>3</v>
      </c>
      <c r="N124" s="152" t="s">
        <v>48</v>
      </c>
      <c r="O124" s="54"/>
      <c r="P124" s="153">
        <f>O124*H124</f>
        <v>0</v>
      </c>
      <c r="Q124" s="153">
        <v>2.9E-4</v>
      </c>
      <c r="R124" s="153">
        <f>Q124*H124</f>
        <v>1.8560000000000001E-4</v>
      </c>
      <c r="S124" s="153">
        <v>0</v>
      </c>
      <c r="T124" s="154">
        <f>S124*H124</f>
        <v>0</v>
      </c>
      <c r="U124" s="33"/>
      <c r="V124" s="33"/>
      <c r="W124" s="33"/>
      <c r="X124" s="33"/>
      <c r="Y124" s="33"/>
      <c r="Z124" s="33"/>
      <c r="AA124" s="33"/>
      <c r="AB124" s="33"/>
      <c r="AC124" s="33"/>
      <c r="AD124" s="33"/>
      <c r="AE124" s="33"/>
      <c r="AR124" s="155" t="s">
        <v>147</v>
      </c>
      <c r="AT124" s="155" t="s">
        <v>142</v>
      </c>
      <c r="AU124" s="155" t="s">
        <v>87</v>
      </c>
      <c r="AY124" s="18" t="s">
        <v>140</v>
      </c>
      <c r="BE124" s="156">
        <f>IF(N124="základní",J124,0)</f>
        <v>0</v>
      </c>
      <c r="BF124" s="156">
        <f>IF(N124="snížená",J124,0)</f>
        <v>0</v>
      </c>
      <c r="BG124" s="156">
        <f>IF(N124="zákl. přenesená",J124,0)</f>
        <v>0</v>
      </c>
      <c r="BH124" s="156">
        <f>IF(N124="sníž. přenesená",J124,0)</f>
        <v>0</v>
      </c>
      <c r="BI124" s="156">
        <f>IF(N124="nulová",J124,0)</f>
        <v>0</v>
      </c>
      <c r="BJ124" s="18" t="s">
        <v>84</v>
      </c>
      <c r="BK124" s="156">
        <f>ROUND(I124*H124,2)</f>
        <v>0</v>
      </c>
      <c r="BL124" s="18" t="s">
        <v>147</v>
      </c>
      <c r="BM124" s="155" t="s">
        <v>978</v>
      </c>
    </row>
    <row r="125" spans="1:65" s="13" customFormat="1" ht="11.25">
      <c r="B125" s="162"/>
      <c r="D125" s="157" t="s">
        <v>151</v>
      </c>
      <c r="E125" s="163" t="s">
        <v>3</v>
      </c>
      <c r="F125" s="164" t="s">
        <v>979</v>
      </c>
      <c r="H125" s="165">
        <v>0.64</v>
      </c>
      <c r="I125" s="166"/>
      <c r="L125" s="162"/>
      <c r="M125" s="167"/>
      <c r="N125" s="168"/>
      <c r="O125" s="168"/>
      <c r="P125" s="168"/>
      <c r="Q125" s="168"/>
      <c r="R125" s="168"/>
      <c r="S125" s="168"/>
      <c r="T125" s="169"/>
      <c r="AT125" s="163" t="s">
        <v>151</v>
      </c>
      <c r="AU125" s="163" t="s">
        <v>87</v>
      </c>
      <c r="AV125" s="13" t="s">
        <v>87</v>
      </c>
      <c r="AW125" s="13" t="s">
        <v>37</v>
      </c>
      <c r="AX125" s="13" t="s">
        <v>84</v>
      </c>
      <c r="AY125" s="163" t="s">
        <v>140</v>
      </c>
    </row>
    <row r="126" spans="1:65" s="2" customFormat="1" ht="21.75" customHeight="1">
      <c r="A126" s="33"/>
      <c r="B126" s="143"/>
      <c r="C126" s="144" t="s">
        <v>203</v>
      </c>
      <c r="D126" s="144" t="s">
        <v>142</v>
      </c>
      <c r="E126" s="145" t="s">
        <v>234</v>
      </c>
      <c r="F126" s="146" t="s">
        <v>235</v>
      </c>
      <c r="G126" s="147" t="s">
        <v>162</v>
      </c>
      <c r="H126" s="148">
        <v>1.92</v>
      </c>
      <c r="I126" s="149"/>
      <c r="J126" s="150">
        <f>ROUND(I126*H126,2)</f>
        <v>0</v>
      </c>
      <c r="K126" s="146" t="s">
        <v>146</v>
      </c>
      <c r="L126" s="34"/>
      <c r="M126" s="151" t="s">
        <v>3</v>
      </c>
      <c r="N126" s="152" t="s">
        <v>48</v>
      </c>
      <c r="O126" s="54"/>
      <c r="P126" s="153">
        <f>O126*H126</f>
        <v>0</v>
      </c>
      <c r="Q126" s="153">
        <v>0</v>
      </c>
      <c r="R126" s="153">
        <f>Q126*H126</f>
        <v>0</v>
      </c>
      <c r="S126" s="153">
        <v>0</v>
      </c>
      <c r="T126" s="154">
        <f>S126*H126</f>
        <v>0</v>
      </c>
      <c r="U126" s="33"/>
      <c r="V126" s="33"/>
      <c r="W126" s="33"/>
      <c r="X126" s="33"/>
      <c r="Y126" s="33"/>
      <c r="Z126" s="33"/>
      <c r="AA126" s="33"/>
      <c r="AB126" s="33"/>
      <c r="AC126" s="33"/>
      <c r="AD126" s="33"/>
      <c r="AE126" s="33"/>
      <c r="AR126" s="155" t="s">
        <v>147</v>
      </c>
      <c r="AT126" s="155" t="s">
        <v>142</v>
      </c>
      <c r="AU126" s="155" t="s">
        <v>87</v>
      </c>
      <c r="AY126" s="18" t="s">
        <v>140</v>
      </c>
      <c r="BE126" s="156">
        <f>IF(N126="základní",J126,0)</f>
        <v>0</v>
      </c>
      <c r="BF126" s="156">
        <f>IF(N126="snížená",J126,0)</f>
        <v>0</v>
      </c>
      <c r="BG126" s="156">
        <f>IF(N126="zákl. přenesená",J126,0)</f>
        <v>0</v>
      </c>
      <c r="BH126" s="156">
        <f>IF(N126="sníž. přenesená",J126,0)</f>
        <v>0</v>
      </c>
      <c r="BI126" s="156">
        <f>IF(N126="nulová",J126,0)</f>
        <v>0</v>
      </c>
      <c r="BJ126" s="18" t="s">
        <v>84</v>
      </c>
      <c r="BK126" s="156">
        <f>ROUND(I126*H126,2)</f>
        <v>0</v>
      </c>
      <c r="BL126" s="18" t="s">
        <v>147</v>
      </c>
      <c r="BM126" s="155" t="s">
        <v>980</v>
      </c>
    </row>
    <row r="127" spans="1:65" s="2" customFormat="1" ht="87.75">
      <c r="A127" s="33"/>
      <c r="B127" s="34"/>
      <c r="C127" s="33"/>
      <c r="D127" s="157" t="s">
        <v>149</v>
      </c>
      <c r="E127" s="33"/>
      <c r="F127" s="158" t="s">
        <v>231</v>
      </c>
      <c r="G127" s="33"/>
      <c r="H127" s="33"/>
      <c r="I127" s="159"/>
      <c r="J127" s="33"/>
      <c r="K127" s="33"/>
      <c r="L127" s="34"/>
      <c r="M127" s="160"/>
      <c r="N127" s="161"/>
      <c r="O127" s="54"/>
      <c r="P127" s="54"/>
      <c r="Q127" s="54"/>
      <c r="R127" s="54"/>
      <c r="S127" s="54"/>
      <c r="T127" s="55"/>
      <c r="U127" s="33"/>
      <c r="V127" s="33"/>
      <c r="W127" s="33"/>
      <c r="X127" s="33"/>
      <c r="Y127" s="33"/>
      <c r="Z127" s="33"/>
      <c r="AA127" s="33"/>
      <c r="AB127" s="33"/>
      <c r="AC127" s="33"/>
      <c r="AD127" s="33"/>
      <c r="AE127" s="33"/>
      <c r="AT127" s="18" t="s">
        <v>149</v>
      </c>
      <c r="AU127" s="18" t="s">
        <v>87</v>
      </c>
    </row>
    <row r="128" spans="1:65" s="2" customFormat="1" ht="21.75" customHeight="1">
      <c r="A128" s="33"/>
      <c r="B128" s="143"/>
      <c r="C128" s="144" t="s">
        <v>210</v>
      </c>
      <c r="D128" s="144" t="s">
        <v>142</v>
      </c>
      <c r="E128" s="145" t="s">
        <v>228</v>
      </c>
      <c r="F128" s="146" t="s">
        <v>229</v>
      </c>
      <c r="G128" s="147" t="s">
        <v>162</v>
      </c>
      <c r="H128" s="148">
        <v>1.92</v>
      </c>
      <c r="I128" s="149"/>
      <c r="J128" s="150">
        <f>ROUND(I128*H128,2)</f>
        <v>0</v>
      </c>
      <c r="K128" s="146" t="s">
        <v>146</v>
      </c>
      <c r="L128" s="34"/>
      <c r="M128" s="151" t="s">
        <v>3</v>
      </c>
      <c r="N128" s="152" t="s">
        <v>48</v>
      </c>
      <c r="O128" s="54"/>
      <c r="P128" s="153">
        <f>O128*H128</f>
        <v>0</v>
      </c>
      <c r="Q128" s="153">
        <v>0</v>
      </c>
      <c r="R128" s="153">
        <f>Q128*H128</f>
        <v>0</v>
      </c>
      <c r="S128" s="153">
        <v>0</v>
      </c>
      <c r="T128" s="154">
        <f>S128*H128</f>
        <v>0</v>
      </c>
      <c r="U128" s="33"/>
      <c r="V128" s="33"/>
      <c r="W128" s="33"/>
      <c r="X128" s="33"/>
      <c r="Y128" s="33"/>
      <c r="Z128" s="33"/>
      <c r="AA128" s="33"/>
      <c r="AB128" s="33"/>
      <c r="AC128" s="33"/>
      <c r="AD128" s="33"/>
      <c r="AE128" s="33"/>
      <c r="AR128" s="155" t="s">
        <v>147</v>
      </c>
      <c r="AT128" s="155" t="s">
        <v>142</v>
      </c>
      <c r="AU128" s="155" t="s">
        <v>87</v>
      </c>
      <c r="AY128" s="18" t="s">
        <v>140</v>
      </c>
      <c r="BE128" s="156">
        <f>IF(N128="základní",J128,0)</f>
        <v>0</v>
      </c>
      <c r="BF128" s="156">
        <f>IF(N128="snížená",J128,0)</f>
        <v>0</v>
      </c>
      <c r="BG128" s="156">
        <f>IF(N128="zákl. přenesená",J128,0)</f>
        <v>0</v>
      </c>
      <c r="BH128" s="156">
        <f>IF(N128="sníž. přenesená",J128,0)</f>
        <v>0</v>
      </c>
      <c r="BI128" s="156">
        <f>IF(N128="nulová",J128,0)</f>
        <v>0</v>
      </c>
      <c r="BJ128" s="18" t="s">
        <v>84</v>
      </c>
      <c r="BK128" s="156">
        <f>ROUND(I128*H128,2)</f>
        <v>0</v>
      </c>
      <c r="BL128" s="18" t="s">
        <v>147</v>
      </c>
      <c r="BM128" s="155" t="s">
        <v>981</v>
      </c>
    </row>
    <row r="129" spans="1:65" s="2" customFormat="1" ht="87.75">
      <c r="A129" s="33"/>
      <c r="B129" s="34"/>
      <c r="C129" s="33"/>
      <c r="D129" s="157" t="s">
        <v>149</v>
      </c>
      <c r="E129" s="33"/>
      <c r="F129" s="158" t="s">
        <v>231</v>
      </c>
      <c r="G129" s="33"/>
      <c r="H129" s="33"/>
      <c r="I129" s="159"/>
      <c r="J129" s="33"/>
      <c r="K129" s="33"/>
      <c r="L129" s="34"/>
      <c r="M129" s="160"/>
      <c r="N129" s="161"/>
      <c r="O129" s="54"/>
      <c r="P129" s="54"/>
      <c r="Q129" s="54"/>
      <c r="R129" s="54"/>
      <c r="S129" s="54"/>
      <c r="T129" s="55"/>
      <c r="U129" s="33"/>
      <c r="V129" s="33"/>
      <c r="W129" s="33"/>
      <c r="X129" s="33"/>
      <c r="Y129" s="33"/>
      <c r="Z129" s="33"/>
      <c r="AA129" s="33"/>
      <c r="AB129" s="33"/>
      <c r="AC129" s="33"/>
      <c r="AD129" s="33"/>
      <c r="AE129" s="33"/>
      <c r="AT129" s="18" t="s">
        <v>149</v>
      </c>
      <c r="AU129" s="18" t="s">
        <v>87</v>
      </c>
    </row>
    <row r="130" spans="1:65" s="15" customFormat="1" ht="11.25">
      <c r="B130" s="178"/>
      <c r="D130" s="157" t="s">
        <v>151</v>
      </c>
      <c r="E130" s="179" t="s">
        <v>3</v>
      </c>
      <c r="F130" s="180" t="s">
        <v>953</v>
      </c>
      <c r="H130" s="179" t="s">
        <v>3</v>
      </c>
      <c r="I130" s="181"/>
      <c r="L130" s="178"/>
      <c r="M130" s="182"/>
      <c r="N130" s="183"/>
      <c r="O130" s="183"/>
      <c r="P130" s="183"/>
      <c r="Q130" s="183"/>
      <c r="R130" s="183"/>
      <c r="S130" s="183"/>
      <c r="T130" s="184"/>
      <c r="AT130" s="179" t="s">
        <v>151</v>
      </c>
      <c r="AU130" s="179" t="s">
        <v>87</v>
      </c>
      <c r="AV130" s="15" t="s">
        <v>84</v>
      </c>
      <c r="AW130" s="15" t="s">
        <v>37</v>
      </c>
      <c r="AX130" s="15" t="s">
        <v>77</v>
      </c>
      <c r="AY130" s="179" t="s">
        <v>140</v>
      </c>
    </row>
    <row r="131" spans="1:65" s="13" customFormat="1" ht="11.25">
      <c r="B131" s="162"/>
      <c r="D131" s="157" t="s">
        <v>151</v>
      </c>
      <c r="E131" s="163" t="s">
        <v>3</v>
      </c>
      <c r="F131" s="164" t="s">
        <v>982</v>
      </c>
      <c r="H131" s="165">
        <v>1.92</v>
      </c>
      <c r="I131" s="166"/>
      <c r="L131" s="162"/>
      <c r="M131" s="167"/>
      <c r="N131" s="168"/>
      <c r="O131" s="168"/>
      <c r="P131" s="168"/>
      <c r="Q131" s="168"/>
      <c r="R131" s="168"/>
      <c r="S131" s="168"/>
      <c r="T131" s="169"/>
      <c r="AT131" s="163" t="s">
        <v>151</v>
      </c>
      <c r="AU131" s="163" t="s">
        <v>87</v>
      </c>
      <c r="AV131" s="13" t="s">
        <v>87</v>
      </c>
      <c r="AW131" s="13" t="s">
        <v>37</v>
      </c>
      <c r="AX131" s="13" t="s">
        <v>84</v>
      </c>
      <c r="AY131" s="163" t="s">
        <v>140</v>
      </c>
    </row>
    <row r="132" spans="1:65" s="2" customFormat="1" ht="16.5" customHeight="1">
      <c r="A132" s="33"/>
      <c r="B132" s="143"/>
      <c r="C132" s="144" t="s">
        <v>217</v>
      </c>
      <c r="D132" s="144" t="s">
        <v>142</v>
      </c>
      <c r="E132" s="145" t="s">
        <v>983</v>
      </c>
      <c r="F132" s="146" t="s">
        <v>984</v>
      </c>
      <c r="G132" s="147" t="s">
        <v>145</v>
      </c>
      <c r="H132" s="148">
        <v>6.4</v>
      </c>
      <c r="I132" s="149"/>
      <c r="J132" s="150">
        <f>ROUND(I132*H132,2)</f>
        <v>0</v>
      </c>
      <c r="K132" s="146" t="s">
        <v>146</v>
      </c>
      <c r="L132" s="34"/>
      <c r="M132" s="151" t="s">
        <v>3</v>
      </c>
      <c r="N132" s="152" t="s">
        <v>48</v>
      </c>
      <c r="O132" s="54"/>
      <c r="P132" s="153">
        <f>O132*H132</f>
        <v>0</v>
      </c>
      <c r="Q132" s="153">
        <v>1.4400000000000001E-3</v>
      </c>
      <c r="R132" s="153">
        <f>Q132*H132</f>
        <v>9.2160000000000002E-3</v>
      </c>
      <c r="S132" s="153">
        <v>0</v>
      </c>
      <c r="T132" s="154">
        <f>S132*H132</f>
        <v>0</v>
      </c>
      <c r="U132" s="33"/>
      <c r="V132" s="33"/>
      <c r="W132" s="33"/>
      <c r="X132" s="33"/>
      <c r="Y132" s="33"/>
      <c r="Z132" s="33"/>
      <c r="AA132" s="33"/>
      <c r="AB132" s="33"/>
      <c r="AC132" s="33"/>
      <c r="AD132" s="33"/>
      <c r="AE132" s="33"/>
      <c r="AR132" s="155" t="s">
        <v>147</v>
      </c>
      <c r="AT132" s="155" t="s">
        <v>142</v>
      </c>
      <c r="AU132" s="155" t="s">
        <v>87</v>
      </c>
      <c r="AY132" s="18" t="s">
        <v>140</v>
      </c>
      <c r="BE132" s="156">
        <f>IF(N132="základní",J132,0)</f>
        <v>0</v>
      </c>
      <c r="BF132" s="156">
        <f>IF(N132="snížená",J132,0)</f>
        <v>0</v>
      </c>
      <c r="BG132" s="156">
        <f>IF(N132="zákl. přenesená",J132,0)</f>
        <v>0</v>
      </c>
      <c r="BH132" s="156">
        <f>IF(N132="sníž. přenesená",J132,0)</f>
        <v>0</v>
      </c>
      <c r="BI132" s="156">
        <f>IF(N132="nulová",J132,0)</f>
        <v>0</v>
      </c>
      <c r="BJ132" s="18" t="s">
        <v>84</v>
      </c>
      <c r="BK132" s="156">
        <f>ROUND(I132*H132,2)</f>
        <v>0</v>
      </c>
      <c r="BL132" s="18" t="s">
        <v>147</v>
      </c>
      <c r="BM132" s="155" t="s">
        <v>985</v>
      </c>
    </row>
    <row r="133" spans="1:65" s="2" customFormat="1" ht="87.75">
      <c r="A133" s="33"/>
      <c r="B133" s="34"/>
      <c r="C133" s="33"/>
      <c r="D133" s="157" t="s">
        <v>149</v>
      </c>
      <c r="E133" s="33"/>
      <c r="F133" s="158" t="s">
        <v>246</v>
      </c>
      <c r="G133" s="33"/>
      <c r="H133" s="33"/>
      <c r="I133" s="159"/>
      <c r="J133" s="33"/>
      <c r="K133" s="33"/>
      <c r="L133" s="34"/>
      <c r="M133" s="160"/>
      <c r="N133" s="161"/>
      <c r="O133" s="54"/>
      <c r="P133" s="54"/>
      <c r="Q133" s="54"/>
      <c r="R133" s="54"/>
      <c r="S133" s="54"/>
      <c r="T133" s="55"/>
      <c r="U133" s="33"/>
      <c r="V133" s="33"/>
      <c r="W133" s="33"/>
      <c r="X133" s="33"/>
      <c r="Y133" s="33"/>
      <c r="Z133" s="33"/>
      <c r="AA133" s="33"/>
      <c r="AB133" s="33"/>
      <c r="AC133" s="33"/>
      <c r="AD133" s="33"/>
      <c r="AE133" s="33"/>
      <c r="AT133" s="18" t="s">
        <v>149</v>
      </c>
      <c r="AU133" s="18" t="s">
        <v>87</v>
      </c>
    </row>
    <row r="134" spans="1:65" s="15" customFormat="1" ht="11.25">
      <c r="B134" s="178"/>
      <c r="D134" s="157" t="s">
        <v>151</v>
      </c>
      <c r="E134" s="179" t="s">
        <v>3</v>
      </c>
      <c r="F134" s="180" t="s">
        <v>953</v>
      </c>
      <c r="H134" s="179" t="s">
        <v>3</v>
      </c>
      <c r="I134" s="181"/>
      <c r="L134" s="178"/>
      <c r="M134" s="182"/>
      <c r="N134" s="183"/>
      <c r="O134" s="183"/>
      <c r="P134" s="183"/>
      <c r="Q134" s="183"/>
      <c r="R134" s="183"/>
      <c r="S134" s="183"/>
      <c r="T134" s="184"/>
      <c r="AT134" s="179" t="s">
        <v>151</v>
      </c>
      <c r="AU134" s="179" t="s">
        <v>87</v>
      </c>
      <c r="AV134" s="15" t="s">
        <v>84</v>
      </c>
      <c r="AW134" s="15" t="s">
        <v>37</v>
      </c>
      <c r="AX134" s="15" t="s">
        <v>77</v>
      </c>
      <c r="AY134" s="179" t="s">
        <v>140</v>
      </c>
    </row>
    <row r="135" spans="1:65" s="13" customFormat="1" ht="11.25">
      <c r="B135" s="162"/>
      <c r="D135" s="157" t="s">
        <v>151</v>
      </c>
      <c r="E135" s="163" t="s">
        <v>3</v>
      </c>
      <c r="F135" s="164" t="s">
        <v>986</v>
      </c>
      <c r="H135" s="165">
        <v>6.4</v>
      </c>
      <c r="I135" s="166"/>
      <c r="L135" s="162"/>
      <c r="M135" s="167"/>
      <c r="N135" s="168"/>
      <c r="O135" s="168"/>
      <c r="P135" s="168"/>
      <c r="Q135" s="168"/>
      <c r="R135" s="168"/>
      <c r="S135" s="168"/>
      <c r="T135" s="169"/>
      <c r="AT135" s="163" t="s">
        <v>151</v>
      </c>
      <c r="AU135" s="163" t="s">
        <v>87</v>
      </c>
      <c r="AV135" s="13" t="s">
        <v>87</v>
      </c>
      <c r="AW135" s="13" t="s">
        <v>37</v>
      </c>
      <c r="AX135" s="13" t="s">
        <v>84</v>
      </c>
      <c r="AY135" s="163" t="s">
        <v>140</v>
      </c>
    </row>
    <row r="136" spans="1:65" s="2" customFormat="1" ht="16.5" customHeight="1">
      <c r="A136" s="33"/>
      <c r="B136" s="143"/>
      <c r="C136" s="144" t="s">
        <v>222</v>
      </c>
      <c r="D136" s="144" t="s">
        <v>142</v>
      </c>
      <c r="E136" s="145" t="s">
        <v>987</v>
      </c>
      <c r="F136" s="146" t="s">
        <v>988</v>
      </c>
      <c r="G136" s="147" t="s">
        <v>145</v>
      </c>
      <c r="H136" s="148">
        <v>6.4</v>
      </c>
      <c r="I136" s="149"/>
      <c r="J136" s="150">
        <f>ROUND(I136*H136,2)</f>
        <v>0</v>
      </c>
      <c r="K136" s="146" t="s">
        <v>146</v>
      </c>
      <c r="L136" s="34"/>
      <c r="M136" s="151" t="s">
        <v>3</v>
      </c>
      <c r="N136" s="152" t="s">
        <v>48</v>
      </c>
      <c r="O136" s="54"/>
      <c r="P136" s="153">
        <f>O136*H136</f>
        <v>0</v>
      </c>
      <c r="Q136" s="153">
        <v>4.0000000000000003E-5</v>
      </c>
      <c r="R136" s="153">
        <f>Q136*H136</f>
        <v>2.5600000000000004E-4</v>
      </c>
      <c r="S136" s="153">
        <v>0</v>
      </c>
      <c r="T136" s="154">
        <f>S136*H136</f>
        <v>0</v>
      </c>
      <c r="U136" s="33"/>
      <c r="V136" s="33"/>
      <c r="W136" s="33"/>
      <c r="X136" s="33"/>
      <c r="Y136" s="33"/>
      <c r="Z136" s="33"/>
      <c r="AA136" s="33"/>
      <c r="AB136" s="33"/>
      <c r="AC136" s="33"/>
      <c r="AD136" s="33"/>
      <c r="AE136" s="33"/>
      <c r="AR136" s="155" t="s">
        <v>147</v>
      </c>
      <c r="AT136" s="155" t="s">
        <v>142</v>
      </c>
      <c r="AU136" s="155" t="s">
        <v>87</v>
      </c>
      <c r="AY136" s="18" t="s">
        <v>140</v>
      </c>
      <c r="BE136" s="156">
        <f>IF(N136="základní",J136,0)</f>
        <v>0</v>
      </c>
      <c r="BF136" s="156">
        <f>IF(N136="snížená",J136,0)</f>
        <v>0</v>
      </c>
      <c r="BG136" s="156">
        <f>IF(N136="zákl. přenesená",J136,0)</f>
        <v>0</v>
      </c>
      <c r="BH136" s="156">
        <f>IF(N136="sníž. přenesená",J136,0)</f>
        <v>0</v>
      </c>
      <c r="BI136" s="156">
        <f>IF(N136="nulová",J136,0)</f>
        <v>0</v>
      </c>
      <c r="BJ136" s="18" t="s">
        <v>84</v>
      </c>
      <c r="BK136" s="156">
        <f>ROUND(I136*H136,2)</f>
        <v>0</v>
      </c>
      <c r="BL136" s="18" t="s">
        <v>147</v>
      </c>
      <c r="BM136" s="155" t="s">
        <v>989</v>
      </c>
    </row>
    <row r="137" spans="1:65" s="2" customFormat="1" ht="87.75">
      <c r="A137" s="33"/>
      <c r="B137" s="34"/>
      <c r="C137" s="33"/>
      <c r="D137" s="157" t="s">
        <v>149</v>
      </c>
      <c r="E137" s="33"/>
      <c r="F137" s="158" t="s">
        <v>246</v>
      </c>
      <c r="G137" s="33"/>
      <c r="H137" s="33"/>
      <c r="I137" s="159"/>
      <c r="J137" s="33"/>
      <c r="K137" s="33"/>
      <c r="L137" s="34"/>
      <c r="M137" s="160"/>
      <c r="N137" s="161"/>
      <c r="O137" s="54"/>
      <c r="P137" s="54"/>
      <c r="Q137" s="54"/>
      <c r="R137" s="54"/>
      <c r="S137" s="54"/>
      <c r="T137" s="55"/>
      <c r="U137" s="33"/>
      <c r="V137" s="33"/>
      <c r="W137" s="33"/>
      <c r="X137" s="33"/>
      <c r="Y137" s="33"/>
      <c r="Z137" s="33"/>
      <c r="AA137" s="33"/>
      <c r="AB137" s="33"/>
      <c r="AC137" s="33"/>
      <c r="AD137" s="33"/>
      <c r="AE137" s="33"/>
      <c r="AT137" s="18" t="s">
        <v>149</v>
      </c>
      <c r="AU137" s="18" t="s">
        <v>87</v>
      </c>
    </row>
    <row r="138" spans="1:65" s="12" customFormat="1" ht="22.9" customHeight="1">
      <c r="B138" s="130"/>
      <c r="D138" s="131" t="s">
        <v>76</v>
      </c>
      <c r="E138" s="141" t="s">
        <v>159</v>
      </c>
      <c r="F138" s="141" t="s">
        <v>322</v>
      </c>
      <c r="I138" s="133"/>
      <c r="J138" s="142">
        <f>BK138</f>
        <v>0</v>
      </c>
      <c r="L138" s="130"/>
      <c r="M138" s="135"/>
      <c r="N138" s="136"/>
      <c r="O138" s="136"/>
      <c r="P138" s="137">
        <f>SUM(P139:P170)</f>
        <v>0</v>
      </c>
      <c r="Q138" s="136"/>
      <c r="R138" s="137">
        <f>SUM(R139:R170)</f>
        <v>28.487779410000002</v>
      </c>
      <c r="S138" s="136"/>
      <c r="T138" s="138">
        <f>SUM(T139:T170)</f>
        <v>0</v>
      </c>
      <c r="AR138" s="131" t="s">
        <v>84</v>
      </c>
      <c r="AT138" s="139" t="s">
        <v>76</v>
      </c>
      <c r="AU138" s="139" t="s">
        <v>84</v>
      </c>
      <c r="AY138" s="131" t="s">
        <v>140</v>
      </c>
      <c r="BK138" s="140">
        <f>SUM(BK139:BK170)</f>
        <v>0</v>
      </c>
    </row>
    <row r="139" spans="1:65" s="2" customFormat="1" ht="16.5" customHeight="1">
      <c r="A139" s="33"/>
      <c r="B139" s="143"/>
      <c r="C139" s="144" t="s">
        <v>227</v>
      </c>
      <c r="D139" s="144" t="s">
        <v>142</v>
      </c>
      <c r="E139" s="145" t="s">
        <v>990</v>
      </c>
      <c r="F139" s="146" t="s">
        <v>991</v>
      </c>
      <c r="G139" s="147" t="s">
        <v>297</v>
      </c>
      <c r="H139" s="148">
        <v>4</v>
      </c>
      <c r="I139" s="149"/>
      <c r="J139" s="150">
        <f>ROUND(I139*H139,2)</f>
        <v>0</v>
      </c>
      <c r="K139" s="146" t="s">
        <v>146</v>
      </c>
      <c r="L139" s="34"/>
      <c r="M139" s="151" t="s">
        <v>3</v>
      </c>
      <c r="N139" s="152" t="s">
        <v>48</v>
      </c>
      <c r="O139" s="54"/>
      <c r="P139" s="153">
        <f>O139*H139</f>
        <v>0</v>
      </c>
      <c r="Q139" s="153">
        <v>1.1900000000000001E-3</v>
      </c>
      <c r="R139" s="153">
        <f>Q139*H139</f>
        <v>4.7600000000000003E-3</v>
      </c>
      <c r="S139" s="153">
        <v>0</v>
      </c>
      <c r="T139" s="154">
        <f>S139*H139</f>
        <v>0</v>
      </c>
      <c r="U139" s="33"/>
      <c r="V139" s="33"/>
      <c r="W139" s="33"/>
      <c r="X139" s="33"/>
      <c r="Y139" s="33"/>
      <c r="Z139" s="33"/>
      <c r="AA139" s="33"/>
      <c r="AB139" s="33"/>
      <c r="AC139" s="33"/>
      <c r="AD139" s="33"/>
      <c r="AE139" s="33"/>
      <c r="AR139" s="155" t="s">
        <v>147</v>
      </c>
      <c r="AT139" s="155" t="s">
        <v>142</v>
      </c>
      <c r="AU139" s="155" t="s">
        <v>87</v>
      </c>
      <c r="AY139" s="18" t="s">
        <v>140</v>
      </c>
      <c r="BE139" s="156">
        <f>IF(N139="základní",J139,0)</f>
        <v>0</v>
      </c>
      <c r="BF139" s="156">
        <f>IF(N139="snížená",J139,0)</f>
        <v>0</v>
      </c>
      <c r="BG139" s="156">
        <f>IF(N139="zákl. přenesená",J139,0)</f>
        <v>0</v>
      </c>
      <c r="BH139" s="156">
        <f>IF(N139="sníž. přenesená",J139,0)</f>
        <v>0</v>
      </c>
      <c r="BI139" s="156">
        <f>IF(N139="nulová",J139,0)</f>
        <v>0</v>
      </c>
      <c r="BJ139" s="18" t="s">
        <v>84</v>
      </c>
      <c r="BK139" s="156">
        <f>ROUND(I139*H139,2)</f>
        <v>0</v>
      </c>
      <c r="BL139" s="18" t="s">
        <v>147</v>
      </c>
      <c r="BM139" s="155" t="s">
        <v>992</v>
      </c>
    </row>
    <row r="140" spans="1:65" s="2" customFormat="1" ht="58.5">
      <c r="A140" s="33"/>
      <c r="B140" s="34"/>
      <c r="C140" s="33"/>
      <c r="D140" s="157" t="s">
        <v>149</v>
      </c>
      <c r="E140" s="33"/>
      <c r="F140" s="158" t="s">
        <v>993</v>
      </c>
      <c r="G140" s="33"/>
      <c r="H140" s="33"/>
      <c r="I140" s="159"/>
      <c r="J140" s="33"/>
      <c r="K140" s="33"/>
      <c r="L140" s="34"/>
      <c r="M140" s="160"/>
      <c r="N140" s="161"/>
      <c r="O140" s="54"/>
      <c r="P140" s="54"/>
      <c r="Q140" s="54"/>
      <c r="R140" s="54"/>
      <c r="S140" s="54"/>
      <c r="T140" s="55"/>
      <c r="U140" s="33"/>
      <c r="V140" s="33"/>
      <c r="W140" s="33"/>
      <c r="X140" s="33"/>
      <c r="Y140" s="33"/>
      <c r="Z140" s="33"/>
      <c r="AA140" s="33"/>
      <c r="AB140" s="33"/>
      <c r="AC140" s="33"/>
      <c r="AD140" s="33"/>
      <c r="AE140" s="33"/>
      <c r="AT140" s="18" t="s">
        <v>149</v>
      </c>
      <c r="AU140" s="18" t="s">
        <v>87</v>
      </c>
    </row>
    <row r="141" spans="1:65" s="13" customFormat="1" ht="11.25">
      <c r="B141" s="162"/>
      <c r="D141" s="157" t="s">
        <v>151</v>
      </c>
      <c r="E141" s="163" t="s">
        <v>3</v>
      </c>
      <c r="F141" s="164" t="s">
        <v>994</v>
      </c>
      <c r="H141" s="165">
        <v>4</v>
      </c>
      <c r="I141" s="166"/>
      <c r="L141" s="162"/>
      <c r="M141" s="167"/>
      <c r="N141" s="168"/>
      <c r="O141" s="168"/>
      <c r="P141" s="168"/>
      <c r="Q141" s="168"/>
      <c r="R141" s="168"/>
      <c r="S141" s="168"/>
      <c r="T141" s="169"/>
      <c r="AT141" s="163" t="s">
        <v>151</v>
      </c>
      <c r="AU141" s="163" t="s">
        <v>87</v>
      </c>
      <c r="AV141" s="13" t="s">
        <v>87</v>
      </c>
      <c r="AW141" s="13" t="s">
        <v>37</v>
      </c>
      <c r="AX141" s="13" t="s">
        <v>84</v>
      </c>
      <c r="AY141" s="163" t="s">
        <v>140</v>
      </c>
    </row>
    <row r="142" spans="1:65" s="2" customFormat="1" ht="16.5" customHeight="1">
      <c r="A142" s="33"/>
      <c r="B142" s="143"/>
      <c r="C142" s="185" t="s">
        <v>233</v>
      </c>
      <c r="D142" s="185" t="s">
        <v>211</v>
      </c>
      <c r="E142" s="186" t="s">
        <v>995</v>
      </c>
      <c r="F142" s="187" t="s">
        <v>996</v>
      </c>
      <c r="G142" s="188" t="s">
        <v>297</v>
      </c>
      <c r="H142" s="189">
        <v>4</v>
      </c>
      <c r="I142" s="190"/>
      <c r="J142" s="191">
        <f>ROUND(I142*H142,2)</f>
        <v>0</v>
      </c>
      <c r="K142" s="187" t="s">
        <v>146</v>
      </c>
      <c r="L142" s="192"/>
      <c r="M142" s="193" t="s">
        <v>3</v>
      </c>
      <c r="N142" s="194" t="s">
        <v>48</v>
      </c>
      <c r="O142" s="54"/>
      <c r="P142" s="153">
        <f>O142*H142</f>
        <v>0</v>
      </c>
      <c r="Q142" s="153">
        <v>4.8700000000000002E-3</v>
      </c>
      <c r="R142" s="153">
        <f>Q142*H142</f>
        <v>1.9480000000000001E-2</v>
      </c>
      <c r="S142" s="153">
        <v>0</v>
      </c>
      <c r="T142" s="154">
        <f>S142*H142</f>
        <v>0</v>
      </c>
      <c r="U142" s="33"/>
      <c r="V142" s="33"/>
      <c r="W142" s="33"/>
      <c r="X142" s="33"/>
      <c r="Y142" s="33"/>
      <c r="Z142" s="33"/>
      <c r="AA142" s="33"/>
      <c r="AB142" s="33"/>
      <c r="AC142" s="33"/>
      <c r="AD142" s="33"/>
      <c r="AE142" s="33"/>
      <c r="AR142" s="155" t="s">
        <v>194</v>
      </c>
      <c r="AT142" s="155" t="s">
        <v>211</v>
      </c>
      <c r="AU142" s="155" t="s">
        <v>87</v>
      </c>
      <c r="AY142" s="18" t="s">
        <v>140</v>
      </c>
      <c r="BE142" s="156">
        <f>IF(N142="základní",J142,0)</f>
        <v>0</v>
      </c>
      <c r="BF142" s="156">
        <f>IF(N142="snížená",J142,0)</f>
        <v>0</v>
      </c>
      <c r="BG142" s="156">
        <f>IF(N142="zákl. přenesená",J142,0)</f>
        <v>0</v>
      </c>
      <c r="BH142" s="156">
        <f>IF(N142="sníž. přenesená",J142,0)</f>
        <v>0</v>
      </c>
      <c r="BI142" s="156">
        <f>IF(N142="nulová",J142,0)</f>
        <v>0</v>
      </c>
      <c r="BJ142" s="18" t="s">
        <v>84</v>
      </c>
      <c r="BK142" s="156">
        <f>ROUND(I142*H142,2)</f>
        <v>0</v>
      </c>
      <c r="BL142" s="18" t="s">
        <v>147</v>
      </c>
      <c r="BM142" s="155" t="s">
        <v>997</v>
      </c>
    </row>
    <row r="143" spans="1:65" s="2" customFormat="1" ht="16.5" customHeight="1">
      <c r="A143" s="33"/>
      <c r="B143" s="143"/>
      <c r="C143" s="144" t="s">
        <v>9</v>
      </c>
      <c r="D143" s="144" t="s">
        <v>142</v>
      </c>
      <c r="E143" s="145" t="s">
        <v>998</v>
      </c>
      <c r="F143" s="146" t="s">
        <v>999</v>
      </c>
      <c r="G143" s="147" t="s">
        <v>162</v>
      </c>
      <c r="H143" s="148">
        <v>0.55200000000000005</v>
      </c>
      <c r="I143" s="149"/>
      <c r="J143" s="150">
        <f>ROUND(I143*H143,2)</f>
        <v>0</v>
      </c>
      <c r="K143" s="146" t="s">
        <v>146</v>
      </c>
      <c r="L143" s="34"/>
      <c r="M143" s="151" t="s">
        <v>3</v>
      </c>
      <c r="N143" s="152" t="s">
        <v>48</v>
      </c>
      <c r="O143" s="54"/>
      <c r="P143" s="153">
        <f>O143*H143</f>
        <v>0</v>
      </c>
      <c r="Q143" s="153">
        <v>0</v>
      </c>
      <c r="R143" s="153">
        <f>Q143*H143</f>
        <v>0</v>
      </c>
      <c r="S143" s="153">
        <v>0</v>
      </c>
      <c r="T143" s="154">
        <f>S143*H143</f>
        <v>0</v>
      </c>
      <c r="U143" s="33"/>
      <c r="V143" s="33"/>
      <c r="W143" s="33"/>
      <c r="X143" s="33"/>
      <c r="Y143" s="33"/>
      <c r="Z143" s="33"/>
      <c r="AA143" s="33"/>
      <c r="AB143" s="33"/>
      <c r="AC143" s="33"/>
      <c r="AD143" s="33"/>
      <c r="AE143" s="33"/>
      <c r="AR143" s="155" t="s">
        <v>147</v>
      </c>
      <c r="AT143" s="155" t="s">
        <v>142</v>
      </c>
      <c r="AU143" s="155" t="s">
        <v>87</v>
      </c>
      <c r="AY143" s="18" t="s">
        <v>140</v>
      </c>
      <c r="BE143" s="156">
        <f>IF(N143="základní",J143,0)</f>
        <v>0</v>
      </c>
      <c r="BF143" s="156">
        <f>IF(N143="snížená",J143,0)</f>
        <v>0</v>
      </c>
      <c r="BG143" s="156">
        <f>IF(N143="zákl. přenesená",J143,0)</f>
        <v>0</v>
      </c>
      <c r="BH143" s="156">
        <f>IF(N143="sníž. přenesená",J143,0)</f>
        <v>0</v>
      </c>
      <c r="BI143" s="156">
        <f>IF(N143="nulová",J143,0)</f>
        <v>0</v>
      </c>
      <c r="BJ143" s="18" t="s">
        <v>84</v>
      </c>
      <c r="BK143" s="156">
        <f>ROUND(I143*H143,2)</f>
        <v>0</v>
      </c>
      <c r="BL143" s="18" t="s">
        <v>147</v>
      </c>
      <c r="BM143" s="155" t="s">
        <v>1000</v>
      </c>
    </row>
    <row r="144" spans="1:65" s="2" customFormat="1" ht="58.5">
      <c r="A144" s="33"/>
      <c r="B144" s="34"/>
      <c r="C144" s="33"/>
      <c r="D144" s="157" t="s">
        <v>149</v>
      </c>
      <c r="E144" s="33"/>
      <c r="F144" s="158" t="s">
        <v>1001</v>
      </c>
      <c r="G144" s="33"/>
      <c r="H144" s="33"/>
      <c r="I144" s="159"/>
      <c r="J144" s="33"/>
      <c r="K144" s="33"/>
      <c r="L144" s="34"/>
      <c r="M144" s="160"/>
      <c r="N144" s="161"/>
      <c r="O144" s="54"/>
      <c r="P144" s="54"/>
      <c r="Q144" s="54"/>
      <c r="R144" s="54"/>
      <c r="S144" s="54"/>
      <c r="T144" s="55"/>
      <c r="U144" s="33"/>
      <c r="V144" s="33"/>
      <c r="W144" s="33"/>
      <c r="X144" s="33"/>
      <c r="Y144" s="33"/>
      <c r="Z144" s="33"/>
      <c r="AA144" s="33"/>
      <c r="AB144" s="33"/>
      <c r="AC144" s="33"/>
      <c r="AD144" s="33"/>
      <c r="AE144" s="33"/>
      <c r="AT144" s="18" t="s">
        <v>149</v>
      </c>
      <c r="AU144" s="18" t="s">
        <v>87</v>
      </c>
    </row>
    <row r="145" spans="1:65" s="13" customFormat="1" ht="11.25">
      <c r="B145" s="162"/>
      <c r="D145" s="157" t="s">
        <v>151</v>
      </c>
      <c r="E145" s="163" t="s">
        <v>3</v>
      </c>
      <c r="F145" s="164" t="s">
        <v>1002</v>
      </c>
      <c r="H145" s="165">
        <v>0.55200000000000005</v>
      </c>
      <c r="I145" s="166"/>
      <c r="L145" s="162"/>
      <c r="M145" s="167"/>
      <c r="N145" s="168"/>
      <c r="O145" s="168"/>
      <c r="P145" s="168"/>
      <c r="Q145" s="168"/>
      <c r="R145" s="168"/>
      <c r="S145" s="168"/>
      <c r="T145" s="169"/>
      <c r="AT145" s="163" t="s">
        <v>151</v>
      </c>
      <c r="AU145" s="163" t="s">
        <v>87</v>
      </c>
      <c r="AV145" s="13" t="s">
        <v>87</v>
      </c>
      <c r="AW145" s="13" t="s">
        <v>37</v>
      </c>
      <c r="AX145" s="13" t="s">
        <v>84</v>
      </c>
      <c r="AY145" s="163" t="s">
        <v>140</v>
      </c>
    </row>
    <row r="146" spans="1:65" s="2" customFormat="1" ht="16.5" customHeight="1">
      <c r="A146" s="33"/>
      <c r="B146" s="143"/>
      <c r="C146" s="144" t="s">
        <v>242</v>
      </c>
      <c r="D146" s="144" t="s">
        <v>142</v>
      </c>
      <c r="E146" s="145" t="s">
        <v>1003</v>
      </c>
      <c r="F146" s="146" t="s">
        <v>1004</v>
      </c>
      <c r="G146" s="147" t="s">
        <v>145</v>
      </c>
      <c r="H146" s="148">
        <v>3.1480000000000001</v>
      </c>
      <c r="I146" s="149"/>
      <c r="J146" s="150">
        <f>ROUND(I146*H146,2)</f>
        <v>0</v>
      </c>
      <c r="K146" s="146" t="s">
        <v>146</v>
      </c>
      <c r="L146" s="34"/>
      <c r="M146" s="151" t="s">
        <v>3</v>
      </c>
      <c r="N146" s="152" t="s">
        <v>48</v>
      </c>
      <c r="O146" s="54"/>
      <c r="P146" s="153">
        <f>O146*H146</f>
        <v>0</v>
      </c>
      <c r="Q146" s="153">
        <v>4.1739999999999999E-2</v>
      </c>
      <c r="R146" s="153">
        <f>Q146*H146</f>
        <v>0.13139751999999999</v>
      </c>
      <c r="S146" s="153">
        <v>0</v>
      </c>
      <c r="T146" s="154">
        <f>S146*H146</f>
        <v>0</v>
      </c>
      <c r="U146" s="33"/>
      <c r="V146" s="33"/>
      <c r="W146" s="33"/>
      <c r="X146" s="33"/>
      <c r="Y146" s="33"/>
      <c r="Z146" s="33"/>
      <c r="AA146" s="33"/>
      <c r="AB146" s="33"/>
      <c r="AC146" s="33"/>
      <c r="AD146" s="33"/>
      <c r="AE146" s="33"/>
      <c r="AR146" s="155" t="s">
        <v>147</v>
      </c>
      <c r="AT146" s="155" t="s">
        <v>142</v>
      </c>
      <c r="AU146" s="155" t="s">
        <v>87</v>
      </c>
      <c r="AY146" s="18" t="s">
        <v>140</v>
      </c>
      <c r="BE146" s="156">
        <f>IF(N146="základní",J146,0)</f>
        <v>0</v>
      </c>
      <c r="BF146" s="156">
        <f>IF(N146="snížená",J146,0)</f>
        <v>0</v>
      </c>
      <c r="BG146" s="156">
        <f>IF(N146="zákl. přenesená",J146,0)</f>
        <v>0</v>
      </c>
      <c r="BH146" s="156">
        <f>IF(N146="sníž. přenesená",J146,0)</f>
        <v>0</v>
      </c>
      <c r="BI146" s="156">
        <f>IF(N146="nulová",J146,0)</f>
        <v>0</v>
      </c>
      <c r="BJ146" s="18" t="s">
        <v>84</v>
      </c>
      <c r="BK146" s="156">
        <f>ROUND(I146*H146,2)</f>
        <v>0</v>
      </c>
      <c r="BL146" s="18" t="s">
        <v>147</v>
      </c>
      <c r="BM146" s="155" t="s">
        <v>1005</v>
      </c>
    </row>
    <row r="147" spans="1:65" s="2" customFormat="1" ht="224.25">
      <c r="A147" s="33"/>
      <c r="B147" s="34"/>
      <c r="C147" s="33"/>
      <c r="D147" s="157" t="s">
        <v>149</v>
      </c>
      <c r="E147" s="33"/>
      <c r="F147" s="158" t="s">
        <v>1006</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149</v>
      </c>
      <c r="AU147" s="18" t="s">
        <v>87</v>
      </c>
    </row>
    <row r="148" spans="1:65" s="13" customFormat="1" ht="11.25">
      <c r="B148" s="162"/>
      <c r="D148" s="157" t="s">
        <v>151</v>
      </c>
      <c r="E148" s="163" t="s">
        <v>3</v>
      </c>
      <c r="F148" s="164" t="s">
        <v>1007</v>
      </c>
      <c r="H148" s="165">
        <v>3.1480000000000001</v>
      </c>
      <c r="I148" s="166"/>
      <c r="L148" s="162"/>
      <c r="M148" s="167"/>
      <c r="N148" s="168"/>
      <c r="O148" s="168"/>
      <c r="P148" s="168"/>
      <c r="Q148" s="168"/>
      <c r="R148" s="168"/>
      <c r="S148" s="168"/>
      <c r="T148" s="169"/>
      <c r="AT148" s="163" t="s">
        <v>151</v>
      </c>
      <c r="AU148" s="163" t="s">
        <v>87</v>
      </c>
      <c r="AV148" s="13" t="s">
        <v>87</v>
      </c>
      <c r="AW148" s="13" t="s">
        <v>37</v>
      </c>
      <c r="AX148" s="13" t="s">
        <v>84</v>
      </c>
      <c r="AY148" s="163" t="s">
        <v>140</v>
      </c>
    </row>
    <row r="149" spans="1:65" s="2" customFormat="1" ht="16.5" customHeight="1">
      <c r="A149" s="33"/>
      <c r="B149" s="143"/>
      <c r="C149" s="144" t="s">
        <v>248</v>
      </c>
      <c r="D149" s="144" t="s">
        <v>142</v>
      </c>
      <c r="E149" s="145" t="s">
        <v>1008</v>
      </c>
      <c r="F149" s="146" t="s">
        <v>1009</v>
      </c>
      <c r="G149" s="147" t="s">
        <v>145</v>
      </c>
      <c r="H149" s="148">
        <v>3.1480000000000001</v>
      </c>
      <c r="I149" s="149"/>
      <c r="J149" s="150">
        <f>ROUND(I149*H149,2)</f>
        <v>0</v>
      </c>
      <c r="K149" s="146" t="s">
        <v>146</v>
      </c>
      <c r="L149" s="34"/>
      <c r="M149" s="151" t="s">
        <v>3</v>
      </c>
      <c r="N149" s="152" t="s">
        <v>48</v>
      </c>
      <c r="O149" s="54"/>
      <c r="P149" s="153">
        <f>O149*H149</f>
        <v>0</v>
      </c>
      <c r="Q149" s="153">
        <v>2.0000000000000002E-5</v>
      </c>
      <c r="R149" s="153">
        <f>Q149*H149</f>
        <v>6.2960000000000007E-5</v>
      </c>
      <c r="S149" s="153">
        <v>0</v>
      </c>
      <c r="T149" s="154">
        <f>S149*H149</f>
        <v>0</v>
      </c>
      <c r="U149" s="33"/>
      <c r="V149" s="33"/>
      <c r="W149" s="33"/>
      <c r="X149" s="33"/>
      <c r="Y149" s="33"/>
      <c r="Z149" s="33"/>
      <c r="AA149" s="33"/>
      <c r="AB149" s="33"/>
      <c r="AC149" s="33"/>
      <c r="AD149" s="33"/>
      <c r="AE149" s="33"/>
      <c r="AR149" s="155" t="s">
        <v>147</v>
      </c>
      <c r="AT149" s="155" t="s">
        <v>142</v>
      </c>
      <c r="AU149" s="155" t="s">
        <v>87</v>
      </c>
      <c r="AY149" s="18" t="s">
        <v>140</v>
      </c>
      <c r="BE149" s="156">
        <f>IF(N149="základní",J149,0)</f>
        <v>0</v>
      </c>
      <c r="BF149" s="156">
        <f>IF(N149="snížená",J149,0)</f>
        <v>0</v>
      </c>
      <c r="BG149" s="156">
        <f>IF(N149="zákl. přenesená",J149,0)</f>
        <v>0</v>
      </c>
      <c r="BH149" s="156">
        <f>IF(N149="sníž. přenesená",J149,0)</f>
        <v>0</v>
      </c>
      <c r="BI149" s="156">
        <f>IF(N149="nulová",J149,0)</f>
        <v>0</v>
      </c>
      <c r="BJ149" s="18" t="s">
        <v>84</v>
      </c>
      <c r="BK149" s="156">
        <f>ROUND(I149*H149,2)</f>
        <v>0</v>
      </c>
      <c r="BL149" s="18" t="s">
        <v>147</v>
      </c>
      <c r="BM149" s="155" t="s">
        <v>1010</v>
      </c>
    </row>
    <row r="150" spans="1:65" s="2" customFormat="1" ht="224.25">
      <c r="A150" s="33"/>
      <c r="B150" s="34"/>
      <c r="C150" s="33"/>
      <c r="D150" s="157" t="s">
        <v>149</v>
      </c>
      <c r="E150" s="33"/>
      <c r="F150" s="158" t="s">
        <v>1006</v>
      </c>
      <c r="G150" s="33"/>
      <c r="H150" s="33"/>
      <c r="I150" s="159"/>
      <c r="J150" s="33"/>
      <c r="K150" s="33"/>
      <c r="L150" s="34"/>
      <c r="M150" s="160"/>
      <c r="N150" s="161"/>
      <c r="O150" s="54"/>
      <c r="P150" s="54"/>
      <c r="Q150" s="54"/>
      <c r="R150" s="54"/>
      <c r="S150" s="54"/>
      <c r="T150" s="55"/>
      <c r="U150" s="33"/>
      <c r="V150" s="33"/>
      <c r="W150" s="33"/>
      <c r="X150" s="33"/>
      <c r="Y150" s="33"/>
      <c r="Z150" s="33"/>
      <c r="AA150" s="33"/>
      <c r="AB150" s="33"/>
      <c r="AC150" s="33"/>
      <c r="AD150" s="33"/>
      <c r="AE150" s="33"/>
      <c r="AT150" s="18" t="s">
        <v>149</v>
      </c>
      <c r="AU150" s="18" t="s">
        <v>87</v>
      </c>
    </row>
    <row r="151" spans="1:65" s="2" customFormat="1" ht="16.5" customHeight="1">
      <c r="A151" s="33"/>
      <c r="B151" s="143"/>
      <c r="C151" s="144" t="s">
        <v>254</v>
      </c>
      <c r="D151" s="144" t="s">
        <v>142</v>
      </c>
      <c r="E151" s="145" t="s">
        <v>1011</v>
      </c>
      <c r="F151" s="146" t="s">
        <v>1012</v>
      </c>
      <c r="G151" s="147" t="s">
        <v>197</v>
      </c>
      <c r="H151" s="148">
        <v>8.7999999999999995E-2</v>
      </c>
      <c r="I151" s="149"/>
      <c r="J151" s="150">
        <f>ROUND(I151*H151,2)</f>
        <v>0</v>
      </c>
      <c r="K151" s="146" t="s">
        <v>146</v>
      </c>
      <c r="L151" s="34"/>
      <c r="M151" s="151" t="s">
        <v>3</v>
      </c>
      <c r="N151" s="152" t="s">
        <v>48</v>
      </c>
      <c r="O151" s="54"/>
      <c r="P151" s="153">
        <f>O151*H151</f>
        <v>0</v>
      </c>
      <c r="Q151" s="153">
        <v>1.04877</v>
      </c>
      <c r="R151" s="153">
        <f>Q151*H151</f>
        <v>9.2291759999999987E-2</v>
      </c>
      <c r="S151" s="153">
        <v>0</v>
      </c>
      <c r="T151" s="154">
        <f>S151*H151</f>
        <v>0</v>
      </c>
      <c r="U151" s="33"/>
      <c r="V151" s="33"/>
      <c r="W151" s="33"/>
      <c r="X151" s="33"/>
      <c r="Y151" s="33"/>
      <c r="Z151" s="33"/>
      <c r="AA151" s="33"/>
      <c r="AB151" s="33"/>
      <c r="AC151" s="33"/>
      <c r="AD151" s="33"/>
      <c r="AE151" s="33"/>
      <c r="AR151" s="155" t="s">
        <v>147</v>
      </c>
      <c r="AT151" s="155" t="s">
        <v>142</v>
      </c>
      <c r="AU151" s="155" t="s">
        <v>87</v>
      </c>
      <c r="AY151" s="18" t="s">
        <v>140</v>
      </c>
      <c r="BE151" s="156">
        <f>IF(N151="základní",J151,0)</f>
        <v>0</v>
      </c>
      <c r="BF151" s="156">
        <f>IF(N151="snížená",J151,0)</f>
        <v>0</v>
      </c>
      <c r="BG151" s="156">
        <f>IF(N151="zákl. přenesená",J151,0)</f>
        <v>0</v>
      </c>
      <c r="BH151" s="156">
        <f>IF(N151="sníž. přenesená",J151,0)</f>
        <v>0</v>
      </c>
      <c r="BI151" s="156">
        <f>IF(N151="nulová",J151,0)</f>
        <v>0</v>
      </c>
      <c r="BJ151" s="18" t="s">
        <v>84</v>
      </c>
      <c r="BK151" s="156">
        <f>ROUND(I151*H151,2)</f>
        <v>0</v>
      </c>
      <c r="BL151" s="18" t="s">
        <v>147</v>
      </c>
      <c r="BM151" s="155" t="s">
        <v>1013</v>
      </c>
    </row>
    <row r="152" spans="1:65" s="2" customFormat="1" ht="117">
      <c r="A152" s="33"/>
      <c r="B152" s="34"/>
      <c r="C152" s="33"/>
      <c r="D152" s="157" t="s">
        <v>149</v>
      </c>
      <c r="E152" s="33"/>
      <c r="F152" s="158" t="s">
        <v>1014</v>
      </c>
      <c r="G152" s="33"/>
      <c r="H152" s="33"/>
      <c r="I152" s="159"/>
      <c r="J152" s="33"/>
      <c r="K152" s="33"/>
      <c r="L152" s="34"/>
      <c r="M152" s="160"/>
      <c r="N152" s="161"/>
      <c r="O152" s="54"/>
      <c r="P152" s="54"/>
      <c r="Q152" s="54"/>
      <c r="R152" s="54"/>
      <c r="S152" s="54"/>
      <c r="T152" s="55"/>
      <c r="U152" s="33"/>
      <c r="V152" s="33"/>
      <c r="W152" s="33"/>
      <c r="X152" s="33"/>
      <c r="Y152" s="33"/>
      <c r="Z152" s="33"/>
      <c r="AA152" s="33"/>
      <c r="AB152" s="33"/>
      <c r="AC152" s="33"/>
      <c r="AD152" s="33"/>
      <c r="AE152" s="33"/>
      <c r="AT152" s="18" t="s">
        <v>149</v>
      </c>
      <c r="AU152" s="18" t="s">
        <v>87</v>
      </c>
    </row>
    <row r="153" spans="1:65" s="13" customFormat="1" ht="11.25">
      <c r="B153" s="162"/>
      <c r="D153" s="157" t="s">
        <v>151</v>
      </c>
      <c r="E153" s="163" t="s">
        <v>3</v>
      </c>
      <c r="F153" s="164" t="s">
        <v>1015</v>
      </c>
      <c r="H153" s="165">
        <v>8.7999999999999995E-2</v>
      </c>
      <c r="I153" s="166"/>
      <c r="L153" s="162"/>
      <c r="M153" s="167"/>
      <c r="N153" s="168"/>
      <c r="O153" s="168"/>
      <c r="P153" s="168"/>
      <c r="Q153" s="168"/>
      <c r="R153" s="168"/>
      <c r="S153" s="168"/>
      <c r="T153" s="169"/>
      <c r="AT153" s="163" t="s">
        <v>151</v>
      </c>
      <c r="AU153" s="163" t="s">
        <v>87</v>
      </c>
      <c r="AV153" s="13" t="s">
        <v>87</v>
      </c>
      <c r="AW153" s="13" t="s">
        <v>37</v>
      </c>
      <c r="AX153" s="13" t="s">
        <v>84</v>
      </c>
      <c r="AY153" s="163" t="s">
        <v>140</v>
      </c>
    </row>
    <row r="154" spans="1:65" s="2" customFormat="1" ht="16.5" customHeight="1">
      <c r="A154" s="33"/>
      <c r="B154" s="143"/>
      <c r="C154" s="144" t="s">
        <v>261</v>
      </c>
      <c r="D154" s="144" t="s">
        <v>142</v>
      </c>
      <c r="E154" s="145" t="s">
        <v>336</v>
      </c>
      <c r="F154" s="146" t="s">
        <v>337</v>
      </c>
      <c r="G154" s="147" t="s">
        <v>162</v>
      </c>
      <c r="H154" s="148">
        <v>10.74</v>
      </c>
      <c r="I154" s="149"/>
      <c r="J154" s="150">
        <f>ROUND(I154*H154,2)</f>
        <v>0</v>
      </c>
      <c r="K154" s="146" t="s">
        <v>146</v>
      </c>
      <c r="L154" s="34"/>
      <c r="M154" s="151" t="s">
        <v>3</v>
      </c>
      <c r="N154" s="152" t="s">
        <v>48</v>
      </c>
      <c r="O154" s="54"/>
      <c r="P154" s="153">
        <f>O154*H154</f>
        <v>0</v>
      </c>
      <c r="Q154" s="153">
        <v>0</v>
      </c>
      <c r="R154" s="153">
        <f>Q154*H154</f>
        <v>0</v>
      </c>
      <c r="S154" s="153">
        <v>0</v>
      </c>
      <c r="T154" s="154">
        <f>S154*H154</f>
        <v>0</v>
      </c>
      <c r="U154" s="33"/>
      <c r="V154" s="33"/>
      <c r="W154" s="33"/>
      <c r="X154" s="33"/>
      <c r="Y154" s="33"/>
      <c r="Z154" s="33"/>
      <c r="AA154" s="33"/>
      <c r="AB154" s="33"/>
      <c r="AC154" s="33"/>
      <c r="AD154" s="33"/>
      <c r="AE154" s="33"/>
      <c r="AR154" s="155" t="s">
        <v>147</v>
      </c>
      <c r="AT154" s="155" t="s">
        <v>142</v>
      </c>
      <c r="AU154" s="155" t="s">
        <v>87</v>
      </c>
      <c r="AY154" s="18" t="s">
        <v>140</v>
      </c>
      <c r="BE154" s="156">
        <f>IF(N154="základní",J154,0)</f>
        <v>0</v>
      </c>
      <c r="BF154" s="156">
        <f>IF(N154="snížená",J154,0)</f>
        <v>0</v>
      </c>
      <c r="BG154" s="156">
        <f>IF(N154="zákl. přenesená",J154,0)</f>
        <v>0</v>
      </c>
      <c r="BH154" s="156">
        <f>IF(N154="sníž. přenesená",J154,0)</f>
        <v>0</v>
      </c>
      <c r="BI154" s="156">
        <f>IF(N154="nulová",J154,0)</f>
        <v>0</v>
      </c>
      <c r="BJ154" s="18" t="s">
        <v>84</v>
      </c>
      <c r="BK154" s="156">
        <f>ROUND(I154*H154,2)</f>
        <v>0</v>
      </c>
      <c r="BL154" s="18" t="s">
        <v>147</v>
      </c>
      <c r="BM154" s="155" t="s">
        <v>1016</v>
      </c>
    </row>
    <row r="155" spans="1:65" s="2" customFormat="1" ht="136.5">
      <c r="A155" s="33"/>
      <c r="B155" s="34"/>
      <c r="C155" s="33"/>
      <c r="D155" s="157" t="s">
        <v>149</v>
      </c>
      <c r="E155" s="33"/>
      <c r="F155" s="158" t="s">
        <v>339</v>
      </c>
      <c r="G155" s="33"/>
      <c r="H155" s="33"/>
      <c r="I155" s="159"/>
      <c r="J155" s="33"/>
      <c r="K155" s="33"/>
      <c r="L155" s="34"/>
      <c r="M155" s="160"/>
      <c r="N155" s="161"/>
      <c r="O155" s="54"/>
      <c r="P155" s="54"/>
      <c r="Q155" s="54"/>
      <c r="R155" s="54"/>
      <c r="S155" s="54"/>
      <c r="T155" s="55"/>
      <c r="U155" s="33"/>
      <c r="V155" s="33"/>
      <c r="W155" s="33"/>
      <c r="X155" s="33"/>
      <c r="Y155" s="33"/>
      <c r="Z155" s="33"/>
      <c r="AA155" s="33"/>
      <c r="AB155" s="33"/>
      <c r="AC155" s="33"/>
      <c r="AD155" s="33"/>
      <c r="AE155" s="33"/>
      <c r="AT155" s="18" t="s">
        <v>149</v>
      </c>
      <c r="AU155" s="18" t="s">
        <v>87</v>
      </c>
    </row>
    <row r="156" spans="1:65" s="15" customFormat="1" ht="11.25">
      <c r="B156" s="178"/>
      <c r="D156" s="157" t="s">
        <v>151</v>
      </c>
      <c r="E156" s="179" t="s">
        <v>3</v>
      </c>
      <c r="F156" s="180" t="s">
        <v>953</v>
      </c>
      <c r="H156" s="179" t="s">
        <v>3</v>
      </c>
      <c r="I156" s="181"/>
      <c r="L156" s="178"/>
      <c r="M156" s="182"/>
      <c r="N156" s="183"/>
      <c r="O156" s="183"/>
      <c r="P156" s="183"/>
      <c r="Q156" s="183"/>
      <c r="R156" s="183"/>
      <c r="S156" s="183"/>
      <c r="T156" s="184"/>
      <c r="AT156" s="179" t="s">
        <v>151</v>
      </c>
      <c r="AU156" s="179" t="s">
        <v>87</v>
      </c>
      <c r="AV156" s="15" t="s">
        <v>84</v>
      </c>
      <c r="AW156" s="15" t="s">
        <v>37</v>
      </c>
      <c r="AX156" s="15" t="s">
        <v>77</v>
      </c>
      <c r="AY156" s="179" t="s">
        <v>140</v>
      </c>
    </row>
    <row r="157" spans="1:65" s="13" customFormat="1" ht="11.25">
      <c r="B157" s="162"/>
      <c r="D157" s="157" t="s">
        <v>151</v>
      </c>
      <c r="E157" s="163" t="s">
        <v>3</v>
      </c>
      <c r="F157" s="164" t="s">
        <v>1017</v>
      </c>
      <c r="H157" s="165">
        <v>10.74</v>
      </c>
      <c r="I157" s="166"/>
      <c r="L157" s="162"/>
      <c r="M157" s="167"/>
      <c r="N157" s="168"/>
      <c r="O157" s="168"/>
      <c r="P157" s="168"/>
      <c r="Q157" s="168"/>
      <c r="R157" s="168"/>
      <c r="S157" s="168"/>
      <c r="T157" s="169"/>
      <c r="AT157" s="163" t="s">
        <v>151</v>
      </c>
      <c r="AU157" s="163" t="s">
        <v>87</v>
      </c>
      <c r="AV157" s="13" t="s">
        <v>87</v>
      </c>
      <c r="AW157" s="13" t="s">
        <v>37</v>
      </c>
      <c r="AX157" s="13" t="s">
        <v>84</v>
      </c>
      <c r="AY157" s="163" t="s">
        <v>140</v>
      </c>
    </row>
    <row r="158" spans="1:65" s="2" customFormat="1" ht="16.5" customHeight="1">
      <c r="A158" s="33"/>
      <c r="B158" s="143"/>
      <c r="C158" s="144" t="s">
        <v>266</v>
      </c>
      <c r="D158" s="144" t="s">
        <v>142</v>
      </c>
      <c r="E158" s="145" t="s">
        <v>370</v>
      </c>
      <c r="F158" s="146" t="s">
        <v>371</v>
      </c>
      <c r="G158" s="147" t="s">
        <v>145</v>
      </c>
      <c r="H158" s="148">
        <v>28</v>
      </c>
      <c r="I158" s="149"/>
      <c r="J158" s="150">
        <f>ROUND(I158*H158,2)</f>
        <v>0</v>
      </c>
      <c r="K158" s="146" t="s">
        <v>146</v>
      </c>
      <c r="L158" s="34"/>
      <c r="M158" s="151" t="s">
        <v>3</v>
      </c>
      <c r="N158" s="152" t="s">
        <v>48</v>
      </c>
      <c r="O158" s="54"/>
      <c r="P158" s="153">
        <f>O158*H158</f>
        <v>0</v>
      </c>
      <c r="Q158" s="153">
        <v>1.32E-3</v>
      </c>
      <c r="R158" s="153">
        <f>Q158*H158</f>
        <v>3.696E-2</v>
      </c>
      <c r="S158" s="153">
        <v>0</v>
      </c>
      <c r="T158" s="154">
        <f>S158*H158</f>
        <v>0</v>
      </c>
      <c r="U158" s="33"/>
      <c r="V158" s="33"/>
      <c r="W158" s="33"/>
      <c r="X158" s="33"/>
      <c r="Y158" s="33"/>
      <c r="Z158" s="33"/>
      <c r="AA158" s="33"/>
      <c r="AB158" s="33"/>
      <c r="AC158" s="33"/>
      <c r="AD158" s="33"/>
      <c r="AE158" s="33"/>
      <c r="AR158" s="155" t="s">
        <v>147</v>
      </c>
      <c r="AT158" s="155" t="s">
        <v>142</v>
      </c>
      <c r="AU158" s="155" t="s">
        <v>87</v>
      </c>
      <c r="AY158" s="18" t="s">
        <v>140</v>
      </c>
      <c r="BE158" s="156">
        <f>IF(N158="základní",J158,0)</f>
        <v>0</v>
      </c>
      <c r="BF158" s="156">
        <f>IF(N158="snížená",J158,0)</f>
        <v>0</v>
      </c>
      <c r="BG158" s="156">
        <f>IF(N158="zákl. přenesená",J158,0)</f>
        <v>0</v>
      </c>
      <c r="BH158" s="156">
        <f>IF(N158="sníž. přenesená",J158,0)</f>
        <v>0</v>
      </c>
      <c r="BI158" s="156">
        <f>IF(N158="nulová",J158,0)</f>
        <v>0</v>
      </c>
      <c r="BJ158" s="18" t="s">
        <v>84</v>
      </c>
      <c r="BK158" s="156">
        <f>ROUND(I158*H158,2)</f>
        <v>0</v>
      </c>
      <c r="BL158" s="18" t="s">
        <v>147</v>
      </c>
      <c r="BM158" s="155" t="s">
        <v>1018</v>
      </c>
    </row>
    <row r="159" spans="1:65" s="2" customFormat="1" ht="195">
      <c r="A159" s="33"/>
      <c r="B159" s="34"/>
      <c r="C159" s="33"/>
      <c r="D159" s="157" t="s">
        <v>149</v>
      </c>
      <c r="E159" s="33"/>
      <c r="F159" s="158" t="s">
        <v>373</v>
      </c>
      <c r="G159" s="33"/>
      <c r="H159" s="33"/>
      <c r="I159" s="159"/>
      <c r="J159" s="33"/>
      <c r="K159" s="33"/>
      <c r="L159" s="34"/>
      <c r="M159" s="160"/>
      <c r="N159" s="161"/>
      <c r="O159" s="54"/>
      <c r="P159" s="54"/>
      <c r="Q159" s="54"/>
      <c r="R159" s="54"/>
      <c r="S159" s="54"/>
      <c r="T159" s="55"/>
      <c r="U159" s="33"/>
      <c r="V159" s="33"/>
      <c r="W159" s="33"/>
      <c r="X159" s="33"/>
      <c r="Y159" s="33"/>
      <c r="Z159" s="33"/>
      <c r="AA159" s="33"/>
      <c r="AB159" s="33"/>
      <c r="AC159" s="33"/>
      <c r="AD159" s="33"/>
      <c r="AE159" s="33"/>
      <c r="AT159" s="18" t="s">
        <v>149</v>
      </c>
      <c r="AU159" s="18" t="s">
        <v>87</v>
      </c>
    </row>
    <row r="160" spans="1:65" s="15" customFormat="1" ht="11.25">
      <c r="B160" s="178"/>
      <c r="D160" s="157" t="s">
        <v>151</v>
      </c>
      <c r="E160" s="179" t="s">
        <v>3</v>
      </c>
      <c r="F160" s="180" t="s">
        <v>953</v>
      </c>
      <c r="H160" s="179" t="s">
        <v>3</v>
      </c>
      <c r="I160" s="181"/>
      <c r="L160" s="178"/>
      <c r="M160" s="182"/>
      <c r="N160" s="183"/>
      <c r="O160" s="183"/>
      <c r="P160" s="183"/>
      <c r="Q160" s="183"/>
      <c r="R160" s="183"/>
      <c r="S160" s="183"/>
      <c r="T160" s="184"/>
      <c r="AT160" s="179" t="s">
        <v>151</v>
      </c>
      <c r="AU160" s="179" t="s">
        <v>87</v>
      </c>
      <c r="AV160" s="15" t="s">
        <v>84</v>
      </c>
      <c r="AW160" s="15" t="s">
        <v>37</v>
      </c>
      <c r="AX160" s="15" t="s">
        <v>77</v>
      </c>
      <c r="AY160" s="179" t="s">
        <v>140</v>
      </c>
    </row>
    <row r="161" spans="1:65" s="13" customFormat="1" ht="11.25">
      <c r="B161" s="162"/>
      <c r="D161" s="157" t="s">
        <v>151</v>
      </c>
      <c r="E161" s="163" t="s">
        <v>3</v>
      </c>
      <c r="F161" s="164" t="s">
        <v>1019</v>
      </c>
      <c r="H161" s="165">
        <v>28</v>
      </c>
      <c r="I161" s="166"/>
      <c r="L161" s="162"/>
      <c r="M161" s="167"/>
      <c r="N161" s="168"/>
      <c r="O161" s="168"/>
      <c r="P161" s="168"/>
      <c r="Q161" s="168"/>
      <c r="R161" s="168"/>
      <c r="S161" s="168"/>
      <c r="T161" s="169"/>
      <c r="AT161" s="163" t="s">
        <v>151</v>
      </c>
      <c r="AU161" s="163" t="s">
        <v>87</v>
      </c>
      <c r="AV161" s="13" t="s">
        <v>87</v>
      </c>
      <c r="AW161" s="13" t="s">
        <v>37</v>
      </c>
      <c r="AX161" s="13" t="s">
        <v>84</v>
      </c>
      <c r="AY161" s="163" t="s">
        <v>140</v>
      </c>
    </row>
    <row r="162" spans="1:65" s="2" customFormat="1" ht="16.5" customHeight="1">
      <c r="A162" s="33"/>
      <c r="B162" s="143"/>
      <c r="C162" s="144" t="s">
        <v>8</v>
      </c>
      <c r="D162" s="144" t="s">
        <v>142</v>
      </c>
      <c r="E162" s="145" t="s">
        <v>378</v>
      </c>
      <c r="F162" s="146" t="s">
        <v>379</v>
      </c>
      <c r="G162" s="147" t="s">
        <v>145</v>
      </c>
      <c r="H162" s="148">
        <v>28</v>
      </c>
      <c r="I162" s="149"/>
      <c r="J162" s="150">
        <f>ROUND(I162*H162,2)</f>
        <v>0</v>
      </c>
      <c r="K162" s="146" t="s">
        <v>146</v>
      </c>
      <c r="L162" s="34"/>
      <c r="M162" s="151" t="s">
        <v>3</v>
      </c>
      <c r="N162" s="152" t="s">
        <v>48</v>
      </c>
      <c r="O162" s="54"/>
      <c r="P162" s="153">
        <f>O162*H162</f>
        <v>0</v>
      </c>
      <c r="Q162" s="153">
        <v>4.0000000000000003E-5</v>
      </c>
      <c r="R162" s="153">
        <f>Q162*H162</f>
        <v>1.1200000000000001E-3</v>
      </c>
      <c r="S162" s="153">
        <v>0</v>
      </c>
      <c r="T162" s="154">
        <f>S162*H162</f>
        <v>0</v>
      </c>
      <c r="U162" s="33"/>
      <c r="V162" s="33"/>
      <c r="W162" s="33"/>
      <c r="X162" s="33"/>
      <c r="Y162" s="33"/>
      <c r="Z162" s="33"/>
      <c r="AA162" s="33"/>
      <c r="AB162" s="33"/>
      <c r="AC162" s="33"/>
      <c r="AD162" s="33"/>
      <c r="AE162" s="33"/>
      <c r="AR162" s="155" t="s">
        <v>147</v>
      </c>
      <c r="AT162" s="155" t="s">
        <v>142</v>
      </c>
      <c r="AU162" s="155" t="s">
        <v>87</v>
      </c>
      <c r="AY162" s="18" t="s">
        <v>140</v>
      </c>
      <c r="BE162" s="156">
        <f>IF(N162="základní",J162,0)</f>
        <v>0</v>
      </c>
      <c r="BF162" s="156">
        <f>IF(N162="snížená",J162,0)</f>
        <v>0</v>
      </c>
      <c r="BG162" s="156">
        <f>IF(N162="zákl. přenesená",J162,0)</f>
        <v>0</v>
      </c>
      <c r="BH162" s="156">
        <f>IF(N162="sníž. přenesená",J162,0)</f>
        <v>0</v>
      </c>
      <c r="BI162" s="156">
        <f>IF(N162="nulová",J162,0)</f>
        <v>0</v>
      </c>
      <c r="BJ162" s="18" t="s">
        <v>84</v>
      </c>
      <c r="BK162" s="156">
        <f>ROUND(I162*H162,2)</f>
        <v>0</v>
      </c>
      <c r="BL162" s="18" t="s">
        <v>147</v>
      </c>
      <c r="BM162" s="155" t="s">
        <v>1020</v>
      </c>
    </row>
    <row r="163" spans="1:65" s="2" customFormat="1" ht="195">
      <c r="A163" s="33"/>
      <c r="B163" s="34"/>
      <c r="C163" s="33"/>
      <c r="D163" s="157" t="s">
        <v>149</v>
      </c>
      <c r="E163" s="33"/>
      <c r="F163" s="158" t="s">
        <v>373</v>
      </c>
      <c r="G163" s="33"/>
      <c r="H163" s="33"/>
      <c r="I163" s="159"/>
      <c r="J163" s="33"/>
      <c r="K163" s="33"/>
      <c r="L163" s="34"/>
      <c r="M163" s="160"/>
      <c r="N163" s="161"/>
      <c r="O163" s="54"/>
      <c r="P163" s="54"/>
      <c r="Q163" s="54"/>
      <c r="R163" s="54"/>
      <c r="S163" s="54"/>
      <c r="T163" s="55"/>
      <c r="U163" s="33"/>
      <c r="V163" s="33"/>
      <c r="W163" s="33"/>
      <c r="X163" s="33"/>
      <c r="Y163" s="33"/>
      <c r="Z163" s="33"/>
      <c r="AA163" s="33"/>
      <c r="AB163" s="33"/>
      <c r="AC163" s="33"/>
      <c r="AD163" s="33"/>
      <c r="AE163" s="33"/>
      <c r="AT163" s="18" t="s">
        <v>149</v>
      </c>
      <c r="AU163" s="18" t="s">
        <v>87</v>
      </c>
    </row>
    <row r="164" spans="1:65" s="2" customFormat="1" ht="24">
      <c r="A164" s="33"/>
      <c r="B164" s="143"/>
      <c r="C164" s="144" t="s">
        <v>278</v>
      </c>
      <c r="D164" s="144" t="s">
        <v>142</v>
      </c>
      <c r="E164" s="145" t="s">
        <v>398</v>
      </c>
      <c r="F164" s="146" t="s">
        <v>399</v>
      </c>
      <c r="G164" s="147" t="s">
        <v>197</v>
      </c>
      <c r="H164" s="148">
        <v>1.2889999999999999</v>
      </c>
      <c r="I164" s="149"/>
      <c r="J164" s="150">
        <f>ROUND(I164*H164,2)</f>
        <v>0</v>
      </c>
      <c r="K164" s="146" t="s">
        <v>146</v>
      </c>
      <c r="L164" s="34"/>
      <c r="M164" s="151" t="s">
        <v>3</v>
      </c>
      <c r="N164" s="152" t="s">
        <v>48</v>
      </c>
      <c r="O164" s="54"/>
      <c r="P164" s="153">
        <f>O164*H164</f>
        <v>0</v>
      </c>
      <c r="Q164" s="153">
        <v>1.07653</v>
      </c>
      <c r="R164" s="153">
        <f>Q164*H164</f>
        <v>1.3876471699999999</v>
      </c>
      <c r="S164" s="153">
        <v>0</v>
      </c>
      <c r="T164" s="154">
        <f>S164*H164</f>
        <v>0</v>
      </c>
      <c r="U164" s="33"/>
      <c r="V164" s="33"/>
      <c r="W164" s="33"/>
      <c r="X164" s="33"/>
      <c r="Y164" s="33"/>
      <c r="Z164" s="33"/>
      <c r="AA164" s="33"/>
      <c r="AB164" s="33"/>
      <c r="AC164" s="33"/>
      <c r="AD164" s="33"/>
      <c r="AE164" s="33"/>
      <c r="AR164" s="155" t="s">
        <v>147</v>
      </c>
      <c r="AT164" s="155" t="s">
        <v>142</v>
      </c>
      <c r="AU164" s="155" t="s">
        <v>87</v>
      </c>
      <c r="AY164" s="18" t="s">
        <v>140</v>
      </c>
      <c r="BE164" s="156">
        <f>IF(N164="základní",J164,0)</f>
        <v>0</v>
      </c>
      <c r="BF164" s="156">
        <f>IF(N164="snížená",J164,0)</f>
        <v>0</v>
      </c>
      <c r="BG164" s="156">
        <f>IF(N164="zákl. přenesená",J164,0)</f>
        <v>0</v>
      </c>
      <c r="BH164" s="156">
        <f>IF(N164="sníž. přenesená",J164,0)</f>
        <v>0</v>
      </c>
      <c r="BI164" s="156">
        <f>IF(N164="nulová",J164,0)</f>
        <v>0</v>
      </c>
      <c r="BJ164" s="18" t="s">
        <v>84</v>
      </c>
      <c r="BK164" s="156">
        <f>ROUND(I164*H164,2)</f>
        <v>0</v>
      </c>
      <c r="BL164" s="18" t="s">
        <v>147</v>
      </c>
      <c r="BM164" s="155" t="s">
        <v>1021</v>
      </c>
    </row>
    <row r="165" spans="1:65" s="2" customFormat="1" ht="87.75">
      <c r="A165" s="33"/>
      <c r="B165" s="34"/>
      <c r="C165" s="33"/>
      <c r="D165" s="157" t="s">
        <v>149</v>
      </c>
      <c r="E165" s="33"/>
      <c r="F165" s="158" t="s">
        <v>395</v>
      </c>
      <c r="G165" s="33"/>
      <c r="H165" s="33"/>
      <c r="I165" s="159"/>
      <c r="J165" s="33"/>
      <c r="K165" s="33"/>
      <c r="L165" s="34"/>
      <c r="M165" s="160"/>
      <c r="N165" s="161"/>
      <c r="O165" s="54"/>
      <c r="P165" s="54"/>
      <c r="Q165" s="54"/>
      <c r="R165" s="54"/>
      <c r="S165" s="54"/>
      <c r="T165" s="55"/>
      <c r="U165" s="33"/>
      <c r="V165" s="33"/>
      <c r="W165" s="33"/>
      <c r="X165" s="33"/>
      <c r="Y165" s="33"/>
      <c r="Z165" s="33"/>
      <c r="AA165" s="33"/>
      <c r="AB165" s="33"/>
      <c r="AC165" s="33"/>
      <c r="AD165" s="33"/>
      <c r="AE165" s="33"/>
      <c r="AT165" s="18" t="s">
        <v>149</v>
      </c>
      <c r="AU165" s="18" t="s">
        <v>87</v>
      </c>
    </row>
    <row r="166" spans="1:65" s="13" customFormat="1" ht="11.25">
      <c r="B166" s="162"/>
      <c r="D166" s="157" t="s">
        <v>151</v>
      </c>
      <c r="E166" s="163" t="s">
        <v>3</v>
      </c>
      <c r="F166" s="164" t="s">
        <v>1022</v>
      </c>
      <c r="H166" s="165">
        <v>1.2889999999999999</v>
      </c>
      <c r="I166" s="166"/>
      <c r="L166" s="162"/>
      <c r="M166" s="167"/>
      <c r="N166" s="168"/>
      <c r="O166" s="168"/>
      <c r="P166" s="168"/>
      <c r="Q166" s="168"/>
      <c r="R166" s="168"/>
      <c r="S166" s="168"/>
      <c r="T166" s="169"/>
      <c r="AT166" s="163" t="s">
        <v>151</v>
      </c>
      <c r="AU166" s="163" t="s">
        <v>87</v>
      </c>
      <c r="AV166" s="13" t="s">
        <v>87</v>
      </c>
      <c r="AW166" s="13" t="s">
        <v>37</v>
      </c>
      <c r="AX166" s="13" t="s">
        <v>84</v>
      </c>
      <c r="AY166" s="163" t="s">
        <v>140</v>
      </c>
    </row>
    <row r="167" spans="1:65" s="2" customFormat="1" ht="16.5" customHeight="1">
      <c r="A167" s="33"/>
      <c r="B167" s="143"/>
      <c r="C167" s="144" t="s">
        <v>284</v>
      </c>
      <c r="D167" s="144" t="s">
        <v>142</v>
      </c>
      <c r="E167" s="145" t="s">
        <v>1023</v>
      </c>
      <c r="F167" s="146" t="s">
        <v>1024</v>
      </c>
      <c r="G167" s="147" t="s">
        <v>297</v>
      </c>
      <c r="H167" s="148">
        <v>6</v>
      </c>
      <c r="I167" s="149"/>
      <c r="J167" s="150">
        <f>ROUND(I167*H167,2)</f>
        <v>0</v>
      </c>
      <c r="K167" s="146" t="s">
        <v>146</v>
      </c>
      <c r="L167" s="34"/>
      <c r="M167" s="151" t="s">
        <v>3</v>
      </c>
      <c r="N167" s="152" t="s">
        <v>48</v>
      </c>
      <c r="O167" s="54"/>
      <c r="P167" s="153">
        <f>O167*H167</f>
        <v>0</v>
      </c>
      <c r="Q167" s="153">
        <v>0.14401</v>
      </c>
      <c r="R167" s="153">
        <f>Q167*H167</f>
        <v>0.86406000000000005</v>
      </c>
      <c r="S167" s="153">
        <v>0</v>
      </c>
      <c r="T167" s="154">
        <f>S167*H167</f>
        <v>0</v>
      </c>
      <c r="U167" s="33"/>
      <c r="V167" s="33"/>
      <c r="W167" s="33"/>
      <c r="X167" s="33"/>
      <c r="Y167" s="33"/>
      <c r="Z167" s="33"/>
      <c r="AA167" s="33"/>
      <c r="AB167" s="33"/>
      <c r="AC167" s="33"/>
      <c r="AD167" s="33"/>
      <c r="AE167" s="33"/>
      <c r="AR167" s="155" t="s">
        <v>147</v>
      </c>
      <c r="AT167" s="155" t="s">
        <v>142</v>
      </c>
      <c r="AU167" s="155" t="s">
        <v>87</v>
      </c>
      <c r="AY167" s="18" t="s">
        <v>140</v>
      </c>
      <c r="BE167" s="156">
        <f>IF(N167="základní",J167,0)</f>
        <v>0</v>
      </c>
      <c r="BF167" s="156">
        <f>IF(N167="snížená",J167,0)</f>
        <v>0</v>
      </c>
      <c r="BG167" s="156">
        <f>IF(N167="zákl. přenesená",J167,0)</f>
        <v>0</v>
      </c>
      <c r="BH167" s="156">
        <f>IF(N167="sníž. přenesená",J167,0)</f>
        <v>0</v>
      </c>
      <c r="BI167" s="156">
        <f>IF(N167="nulová",J167,0)</f>
        <v>0</v>
      </c>
      <c r="BJ167" s="18" t="s">
        <v>84</v>
      </c>
      <c r="BK167" s="156">
        <f>ROUND(I167*H167,2)</f>
        <v>0</v>
      </c>
      <c r="BL167" s="18" t="s">
        <v>147</v>
      </c>
      <c r="BM167" s="155" t="s">
        <v>1025</v>
      </c>
    </row>
    <row r="168" spans="1:65" s="2" customFormat="1" ht="146.25">
      <c r="A168" s="33"/>
      <c r="B168" s="34"/>
      <c r="C168" s="33"/>
      <c r="D168" s="157" t="s">
        <v>149</v>
      </c>
      <c r="E168" s="33"/>
      <c r="F168" s="158" t="s">
        <v>1026</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149</v>
      </c>
      <c r="AU168" s="18" t="s">
        <v>87</v>
      </c>
    </row>
    <row r="169" spans="1:65" s="13" customFormat="1" ht="11.25">
      <c r="B169" s="162"/>
      <c r="D169" s="157" t="s">
        <v>151</v>
      </c>
      <c r="E169" s="163" t="s">
        <v>3</v>
      </c>
      <c r="F169" s="164" t="s">
        <v>1027</v>
      </c>
      <c r="H169" s="165">
        <v>6</v>
      </c>
      <c r="I169" s="166"/>
      <c r="L169" s="162"/>
      <c r="M169" s="167"/>
      <c r="N169" s="168"/>
      <c r="O169" s="168"/>
      <c r="P169" s="168"/>
      <c r="Q169" s="168"/>
      <c r="R169" s="168"/>
      <c r="S169" s="168"/>
      <c r="T169" s="169"/>
      <c r="AT169" s="163" t="s">
        <v>151</v>
      </c>
      <c r="AU169" s="163" t="s">
        <v>87</v>
      </c>
      <c r="AV169" s="13" t="s">
        <v>87</v>
      </c>
      <c r="AW169" s="13" t="s">
        <v>37</v>
      </c>
      <c r="AX169" s="13" t="s">
        <v>84</v>
      </c>
      <c r="AY169" s="163" t="s">
        <v>140</v>
      </c>
    </row>
    <row r="170" spans="1:65" s="2" customFormat="1" ht="16.5" customHeight="1">
      <c r="A170" s="33"/>
      <c r="B170" s="143"/>
      <c r="C170" s="185" t="s">
        <v>289</v>
      </c>
      <c r="D170" s="185" t="s">
        <v>211</v>
      </c>
      <c r="E170" s="186" t="s">
        <v>1028</v>
      </c>
      <c r="F170" s="187" t="s">
        <v>1029</v>
      </c>
      <c r="G170" s="188" t="s">
        <v>297</v>
      </c>
      <c r="H170" s="189">
        <v>6</v>
      </c>
      <c r="I170" s="190"/>
      <c r="J170" s="191">
        <f>ROUND(I170*H170,2)</f>
        <v>0</v>
      </c>
      <c r="K170" s="187" t="s">
        <v>434</v>
      </c>
      <c r="L170" s="192"/>
      <c r="M170" s="193" t="s">
        <v>3</v>
      </c>
      <c r="N170" s="194" t="s">
        <v>48</v>
      </c>
      <c r="O170" s="54"/>
      <c r="P170" s="153">
        <f>O170*H170</f>
        <v>0</v>
      </c>
      <c r="Q170" s="153">
        <v>4.3250000000000002</v>
      </c>
      <c r="R170" s="153">
        <f>Q170*H170</f>
        <v>25.950000000000003</v>
      </c>
      <c r="S170" s="153">
        <v>0</v>
      </c>
      <c r="T170" s="154">
        <f>S170*H170</f>
        <v>0</v>
      </c>
      <c r="U170" s="33"/>
      <c r="V170" s="33"/>
      <c r="W170" s="33"/>
      <c r="X170" s="33"/>
      <c r="Y170" s="33"/>
      <c r="Z170" s="33"/>
      <c r="AA170" s="33"/>
      <c r="AB170" s="33"/>
      <c r="AC170" s="33"/>
      <c r="AD170" s="33"/>
      <c r="AE170" s="33"/>
      <c r="AR170" s="155" t="s">
        <v>194</v>
      </c>
      <c r="AT170" s="155" t="s">
        <v>211</v>
      </c>
      <c r="AU170" s="155" t="s">
        <v>87</v>
      </c>
      <c r="AY170" s="18" t="s">
        <v>140</v>
      </c>
      <c r="BE170" s="156">
        <f>IF(N170="základní",J170,0)</f>
        <v>0</v>
      </c>
      <c r="BF170" s="156">
        <f>IF(N170="snížená",J170,0)</f>
        <v>0</v>
      </c>
      <c r="BG170" s="156">
        <f>IF(N170="zákl. přenesená",J170,0)</f>
        <v>0</v>
      </c>
      <c r="BH170" s="156">
        <f>IF(N170="sníž. přenesená",J170,0)</f>
        <v>0</v>
      </c>
      <c r="BI170" s="156">
        <f>IF(N170="nulová",J170,0)</f>
        <v>0</v>
      </c>
      <c r="BJ170" s="18" t="s">
        <v>84</v>
      </c>
      <c r="BK170" s="156">
        <f>ROUND(I170*H170,2)</f>
        <v>0</v>
      </c>
      <c r="BL170" s="18" t="s">
        <v>147</v>
      </c>
      <c r="BM170" s="155" t="s">
        <v>1030</v>
      </c>
    </row>
    <row r="171" spans="1:65" s="12" customFormat="1" ht="22.9" customHeight="1">
      <c r="B171" s="130"/>
      <c r="D171" s="131" t="s">
        <v>76</v>
      </c>
      <c r="E171" s="141" t="s">
        <v>147</v>
      </c>
      <c r="F171" s="141" t="s">
        <v>407</v>
      </c>
      <c r="I171" s="133"/>
      <c r="J171" s="142">
        <f>BK171</f>
        <v>0</v>
      </c>
      <c r="L171" s="130"/>
      <c r="M171" s="135"/>
      <c r="N171" s="136"/>
      <c r="O171" s="136"/>
      <c r="P171" s="137">
        <f>SUM(P172:P199)</f>
        <v>0</v>
      </c>
      <c r="Q171" s="136"/>
      <c r="R171" s="137">
        <f>SUM(R172:R199)</f>
        <v>43.813052799999994</v>
      </c>
      <c r="S171" s="136"/>
      <c r="T171" s="138">
        <f>SUM(T172:T199)</f>
        <v>0</v>
      </c>
      <c r="AR171" s="131" t="s">
        <v>84</v>
      </c>
      <c r="AT171" s="139" t="s">
        <v>76</v>
      </c>
      <c r="AU171" s="139" t="s">
        <v>84</v>
      </c>
      <c r="AY171" s="131" t="s">
        <v>140</v>
      </c>
      <c r="BK171" s="140">
        <f>SUM(BK172:BK199)</f>
        <v>0</v>
      </c>
    </row>
    <row r="172" spans="1:65" s="2" customFormat="1" ht="21.75" customHeight="1">
      <c r="A172" s="33"/>
      <c r="B172" s="143"/>
      <c r="C172" s="144" t="s">
        <v>294</v>
      </c>
      <c r="D172" s="144" t="s">
        <v>142</v>
      </c>
      <c r="E172" s="145" t="s">
        <v>1031</v>
      </c>
      <c r="F172" s="146" t="s">
        <v>1032</v>
      </c>
      <c r="G172" s="147" t="s">
        <v>145</v>
      </c>
      <c r="H172" s="148">
        <v>41.66</v>
      </c>
      <c r="I172" s="149"/>
      <c r="J172" s="150">
        <f>ROUND(I172*H172,2)</f>
        <v>0</v>
      </c>
      <c r="K172" s="146" t="s">
        <v>146</v>
      </c>
      <c r="L172" s="34"/>
      <c r="M172" s="151" t="s">
        <v>3</v>
      </c>
      <c r="N172" s="152" t="s">
        <v>48</v>
      </c>
      <c r="O172" s="54"/>
      <c r="P172" s="153">
        <f>O172*H172</f>
        <v>0</v>
      </c>
      <c r="Q172" s="153">
        <v>0</v>
      </c>
      <c r="R172" s="153">
        <f>Q172*H172</f>
        <v>0</v>
      </c>
      <c r="S172" s="153">
        <v>0</v>
      </c>
      <c r="T172" s="154">
        <f>S172*H172</f>
        <v>0</v>
      </c>
      <c r="U172" s="33"/>
      <c r="V172" s="33"/>
      <c r="W172" s="33"/>
      <c r="X172" s="33"/>
      <c r="Y172" s="33"/>
      <c r="Z172" s="33"/>
      <c r="AA172" s="33"/>
      <c r="AB172" s="33"/>
      <c r="AC172" s="33"/>
      <c r="AD172" s="33"/>
      <c r="AE172" s="33"/>
      <c r="AR172" s="155" t="s">
        <v>147</v>
      </c>
      <c r="AT172" s="155" t="s">
        <v>142</v>
      </c>
      <c r="AU172" s="155" t="s">
        <v>87</v>
      </c>
      <c r="AY172" s="18" t="s">
        <v>140</v>
      </c>
      <c r="BE172" s="156">
        <f>IF(N172="základní",J172,0)</f>
        <v>0</v>
      </c>
      <c r="BF172" s="156">
        <f>IF(N172="snížená",J172,0)</f>
        <v>0</v>
      </c>
      <c r="BG172" s="156">
        <f>IF(N172="zákl. přenesená",J172,0)</f>
        <v>0</v>
      </c>
      <c r="BH172" s="156">
        <f>IF(N172="sníž. přenesená",J172,0)</f>
        <v>0</v>
      </c>
      <c r="BI172" s="156">
        <f>IF(N172="nulová",J172,0)</f>
        <v>0</v>
      </c>
      <c r="BJ172" s="18" t="s">
        <v>84</v>
      </c>
      <c r="BK172" s="156">
        <f>ROUND(I172*H172,2)</f>
        <v>0</v>
      </c>
      <c r="BL172" s="18" t="s">
        <v>147</v>
      </c>
      <c r="BM172" s="155" t="s">
        <v>1033</v>
      </c>
    </row>
    <row r="173" spans="1:65" s="2" customFormat="1" ht="48.75">
      <c r="A173" s="33"/>
      <c r="B173" s="34"/>
      <c r="C173" s="33"/>
      <c r="D173" s="157" t="s">
        <v>149</v>
      </c>
      <c r="E173" s="33"/>
      <c r="F173" s="158" t="s">
        <v>1034</v>
      </c>
      <c r="G173" s="33"/>
      <c r="H173" s="33"/>
      <c r="I173" s="159"/>
      <c r="J173" s="33"/>
      <c r="K173" s="33"/>
      <c r="L173" s="34"/>
      <c r="M173" s="160"/>
      <c r="N173" s="161"/>
      <c r="O173" s="54"/>
      <c r="P173" s="54"/>
      <c r="Q173" s="54"/>
      <c r="R173" s="54"/>
      <c r="S173" s="54"/>
      <c r="T173" s="55"/>
      <c r="U173" s="33"/>
      <c r="V173" s="33"/>
      <c r="W173" s="33"/>
      <c r="X173" s="33"/>
      <c r="Y173" s="33"/>
      <c r="Z173" s="33"/>
      <c r="AA173" s="33"/>
      <c r="AB173" s="33"/>
      <c r="AC173" s="33"/>
      <c r="AD173" s="33"/>
      <c r="AE173" s="33"/>
      <c r="AT173" s="18" t="s">
        <v>149</v>
      </c>
      <c r="AU173" s="18" t="s">
        <v>87</v>
      </c>
    </row>
    <row r="174" spans="1:65" s="13" customFormat="1" ht="11.25">
      <c r="B174" s="162"/>
      <c r="D174" s="157" t="s">
        <v>151</v>
      </c>
      <c r="E174" s="163" t="s">
        <v>3</v>
      </c>
      <c r="F174" s="164" t="s">
        <v>1035</v>
      </c>
      <c r="H174" s="165">
        <v>41.66</v>
      </c>
      <c r="I174" s="166"/>
      <c r="L174" s="162"/>
      <c r="M174" s="167"/>
      <c r="N174" s="168"/>
      <c r="O174" s="168"/>
      <c r="P174" s="168"/>
      <c r="Q174" s="168"/>
      <c r="R174" s="168"/>
      <c r="S174" s="168"/>
      <c r="T174" s="169"/>
      <c r="AT174" s="163" t="s">
        <v>151</v>
      </c>
      <c r="AU174" s="163" t="s">
        <v>87</v>
      </c>
      <c r="AV174" s="13" t="s">
        <v>87</v>
      </c>
      <c r="AW174" s="13" t="s">
        <v>37</v>
      </c>
      <c r="AX174" s="13" t="s">
        <v>84</v>
      </c>
      <c r="AY174" s="163" t="s">
        <v>140</v>
      </c>
    </row>
    <row r="175" spans="1:65" s="2" customFormat="1" ht="16.5" customHeight="1">
      <c r="A175" s="33"/>
      <c r="B175" s="143"/>
      <c r="C175" s="144" t="s">
        <v>301</v>
      </c>
      <c r="D175" s="144" t="s">
        <v>142</v>
      </c>
      <c r="E175" s="145" t="s">
        <v>454</v>
      </c>
      <c r="F175" s="146" t="s">
        <v>455</v>
      </c>
      <c r="G175" s="147" t="s">
        <v>145</v>
      </c>
      <c r="H175" s="148">
        <v>16.416</v>
      </c>
      <c r="I175" s="149"/>
      <c r="J175" s="150">
        <f>ROUND(I175*H175,2)</f>
        <v>0</v>
      </c>
      <c r="K175" s="146" t="s">
        <v>146</v>
      </c>
      <c r="L175" s="34"/>
      <c r="M175" s="151" t="s">
        <v>3</v>
      </c>
      <c r="N175" s="152" t="s">
        <v>48</v>
      </c>
      <c r="O175" s="54"/>
      <c r="P175" s="153">
        <f>O175*H175</f>
        <v>0</v>
      </c>
      <c r="Q175" s="153">
        <v>0</v>
      </c>
      <c r="R175" s="153">
        <f>Q175*H175</f>
        <v>0</v>
      </c>
      <c r="S175" s="153">
        <v>0</v>
      </c>
      <c r="T175" s="154">
        <f>S175*H175</f>
        <v>0</v>
      </c>
      <c r="U175" s="33"/>
      <c r="V175" s="33"/>
      <c r="W175" s="33"/>
      <c r="X175" s="33"/>
      <c r="Y175" s="33"/>
      <c r="Z175" s="33"/>
      <c r="AA175" s="33"/>
      <c r="AB175" s="33"/>
      <c r="AC175" s="33"/>
      <c r="AD175" s="33"/>
      <c r="AE175" s="33"/>
      <c r="AR175" s="155" t="s">
        <v>147</v>
      </c>
      <c r="AT175" s="155" t="s">
        <v>142</v>
      </c>
      <c r="AU175" s="155" t="s">
        <v>87</v>
      </c>
      <c r="AY175" s="18" t="s">
        <v>140</v>
      </c>
      <c r="BE175" s="156">
        <f>IF(N175="základní",J175,0)</f>
        <v>0</v>
      </c>
      <c r="BF175" s="156">
        <f>IF(N175="snížená",J175,0)</f>
        <v>0</v>
      </c>
      <c r="BG175" s="156">
        <f>IF(N175="zákl. přenesená",J175,0)</f>
        <v>0</v>
      </c>
      <c r="BH175" s="156">
        <f>IF(N175="sníž. přenesená",J175,0)</f>
        <v>0</v>
      </c>
      <c r="BI175" s="156">
        <f>IF(N175="nulová",J175,0)</f>
        <v>0</v>
      </c>
      <c r="BJ175" s="18" t="s">
        <v>84</v>
      </c>
      <c r="BK175" s="156">
        <f>ROUND(I175*H175,2)</f>
        <v>0</v>
      </c>
      <c r="BL175" s="18" t="s">
        <v>147</v>
      </c>
      <c r="BM175" s="155" t="s">
        <v>1036</v>
      </c>
    </row>
    <row r="176" spans="1:65" s="2" customFormat="1" ht="107.25">
      <c r="A176" s="33"/>
      <c r="B176" s="34"/>
      <c r="C176" s="33"/>
      <c r="D176" s="157" t="s">
        <v>149</v>
      </c>
      <c r="E176" s="33"/>
      <c r="F176" s="158" t="s">
        <v>457</v>
      </c>
      <c r="G176" s="33"/>
      <c r="H176" s="33"/>
      <c r="I176" s="159"/>
      <c r="J176" s="33"/>
      <c r="K176" s="33"/>
      <c r="L176" s="34"/>
      <c r="M176" s="160"/>
      <c r="N176" s="161"/>
      <c r="O176" s="54"/>
      <c r="P176" s="54"/>
      <c r="Q176" s="54"/>
      <c r="R176" s="54"/>
      <c r="S176" s="54"/>
      <c r="T176" s="55"/>
      <c r="U176" s="33"/>
      <c r="V176" s="33"/>
      <c r="W176" s="33"/>
      <c r="X176" s="33"/>
      <c r="Y176" s="33"/>
      <c r="Z176" s="33"/>
      <c r="AA176" s="33"/>
      <c r="AB176" s="33"/>
      <c r="AC176" s="33"/>
      <c r="AD176" s="33"/>
      <c r="AE176" s="33"/>
      <c r="AT176" s="18" t="s">
        <v>149</v>
      </c>
      <c r="AU176" s="18" t="s">
        <v>87</v>
      </c>
    </row>
    <row r="177" spans="1:65" s="15" customFormat="1" ht="11.25">
      <c r="B177" s="178"/>
      <c r="D177" s="157" t="s">
        <v>151</v>
      </c>
      <c r="E177" s="179" t="s">
        <v>3</v>
      </c>
      <c r="F177" s="180" t="s">
        <v>953</v>
      </c>
      <c r="H177" s="179" t="s">
        <v>3</v>
      </c>
      <c r="I177" s="181"/>
      <c r="L177" s="178"/>
      <c r="M177" s="182"/>
      <c r="N177" s="183"/>
      <c r="O177" s="183"/>
      <c r="P177" s="183"/>
      <c r="Q177" s="183"/>
      <c r="R177" s="183"/>
      <c r="S177" s="183"/>
      <c r="T177" s="184"/>
      <c r="AT177" s="179" t="s">
        <v>151</v>
      </c>
      <c r="AU177" s="179" t="s">
        <v>87</v>
      </c>
      <c r="AV177" s="15" t="s">
        <v>84</v>
      </c>
      <c r="AW177" s="15" t="s">
        <v>37</v>
      </c>
      <c r="AX177" s="15" t="s">
        <v>77</v>
      </c>
      <c r="AY177" s="179" t="s">
        <v>140</v>
      </c>
    </row>
    <row r="178" spans="1:65" s="13" customFormat="1" ht="11.25">
      <c r="B178" s="162"/>
      <c r="D178" s="157" t="s">
        <v>151</v>
      </c>
      <c r="E178" s="163" t="s">
        <v>3</v>
      </c>
      <c r="F178" s="164" t="s">
        <v>1037</v>
      </c>
      <c r="H178" s="165">
        <v>16.416</v>
      </c>
      <c r="I178" s="166"/>
      <c r="L178" s="162"/>
      <c r="M178" s="167"/>
      <c r="N178" s="168"/>
      <c r="O178" s="168"/>
      <c r="P178" s="168"/>
      <c r="Q178" s="168"/>
      <c r="R178" s="168"/>
      <c r="S178" s="168"/>
      <c r="T178" s="169"/>
      <c r="AT178" s="163" t="s">
        <v>151</v>
      </c>
      <c r="AU178" s="163" t="s">
        <v>87</v>
      </c>
      <c r="AV178" s="13" t="s">
        <v>87</v>
      </c>
      <c r="AW178" s="13" t="s">
        <v>37</v>
      </c>
      <c r="AX178" s="13" t="s">
        <v>84</v>
      </c>
      <c r="AY178" s="163" t="s">
        <v>140</v>
      </c>
    </row>
    <row r="179" spans="1:65" s="2" customFormat="1" ht="16.5" customHeight="1">
      <c r="A179" s="33"/>
      <c r="B179" s="143"/>
      <c r="C179" s="144" t="s">
        <v>306</v>
      </c>
      <c r="D179" s="144" t="s">
        <v>142</v>
      </c>
      <c r="E179" s="145" t="s">
        <v>1038</v>
      </c>
      <c r="F179" s="146" t="s">
        <v>1039</v>
      </c>
      <c r="G179" s="147" t="s">
        <v>145</v>
      </c>
      <c r="H179" s="148">
        <v>32.847999999999999</v>
      </c>
      <c r="I179" s="149"/>
      <c r="J179" s="150">
        <f>ROUND(I179*H179,2)</f>
        <v>0</v>
      </c>
      <c r="K179" s="146" t="s">
        <v>146</v>
      </c>
      <c r="L179" s="34"/>
      <c r="M179" s="151" t="s">
        <v>3</v>
      </c>
      <c r="N179" s="152" t="s">
        <v>48</v>
      </c>
      <c r="O179" s="54"/>
      <c r="P179" s="153">
        <f>O179*H179</f>
        <v>0</v>
      </c>
      <c r="Q179" s="153">
        <v>0.4</v>
      </c>
      <c r="R179" s="153">
        <f>Q179*H179</f>
        <v>13.139200000000001</v>
      </c>
      <c r="S179" s="153">
        <v>0</v>
      </c>
      <c r="T179" s="154">
        <f>S179*H179</f>
        <v>0</v>
      </c>
      <c r="U179" s="33"/>
      <c r="V179" s="33"/>
      <c r="W179" s="33"/>
      <c r="X179" s="33"/>
      <c r="Y179" s="33"/>
      <c r="Z179" s="33"/>
      <c r="AA179" s="33"/>
      <c r="AB179" s="33"/>
      <c r="AC179" s="33"/>
      <c r="AD179" s="33"/>
      <c r="AE179" s="33"/>
      <c r="AR179" s="155" t="s">
        <v>147</v>
      </c>
      <c r="AT179" s="155" t="s">
        <v>142</v>
      </c>
      <c r="AU179" s="155" t="s">
        <v>87</v>
      </c>
      <c r="AY179" s="18" t="s">
        <v>140</v>
      </c>
      <c r="BE179" s="156">
        <f>IF(N179="základní",J179,0)</f>
        <v>0</v>
      </c>
      <c r="BF179" s="156">
        <f>IF(N179="snížená",J179,0)</f>
        <v>0</v>
      </c>
      <c r="BG179" s="156">
        <f>IF(N179="zákl. přenesená",J179,0)</f>
        <v>0</v>
      </c>
      <c r="BH179" s="156">
        <f>IF(N179="sníž. přenesená",J179,0)</f>
        <v>0</v>
      </c>
      <c r="BI179" s="156">
        <f>IF(N179="nulová",J179,0)</f>
        <v>0</v>
      </c>
      <c r="BJ179" s="18" t="s">
        <v>84</v>
      </c>
      <c r="BK179" s="156">
        <f>ROUND(I179*H179,2)</f>
        <v>0</v>
      </c>
      <c r="BL179" s="18" t="s">
        <v>147</v>
      </c>
      <c r="BM179" s="155" t="s">
        <v>1040</v>
      </c>
    </row>
    <row r="180" spans="1:65" s="2" customFormat="1" ht="68.25">
      <c r="A180" s="33"/>
      <c r="B180" s="34"/>
      <c r="C180" s="33"/>
      <c r="D180" s="157" t="s">
        <v>149</v>
      </c>
      <c r="E180" s="33"/>
      <c r="F180" s="158" t="s">
        <v>1041</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149</v>
      </c>
      <c r="AU180" s="18" t="s">
        <v>87</v>
      </c>
    </row>
    <row r="181" spans="1:65" s="15" customFormat="1" ht="11.25">
      <c r="B181" s="178"/>
      <c r="D181" s="157" t="s">
        <v>151</v>
      </c>
      <c r="E181" s="179" t="s">
        <v>3</v>
      </c>
      <c r="F181" s="180" t="s">
        <v>953</v>
      </c>
      <c r="H181" s="179" t="s">
        <v>3</v>
      </c>
      <c r="I181" s="181"/>
      <c r="L181" s="178"/>
      <c r="M181" s="182"/>
      <c r="N181" s="183"/>
      <c r="O181" s="183"/>
      <c r="P181" s="183"/>
      <c r="Q181" s="183"/>
      <c r="R181" s="183"/>
      <c r="S181" s="183"/>
      <c r="T181" s="184"/>
      <c r="AT181" s="179" t="s">
        <v>151</v>
      </c>
      <c r="AU181" s="179" t="s">
        <v>87</v>
      </c>
      <c r="AV181" s="15" t="s">
        <v>84</v>
      </c>
      <c r="AW181" s="15" t="s">
        <v>37</v>
      </c>
      <c r="AX181" s="15" t="s">
        <v>77</v>
      </c>
      <c r="AY181" s="179" t="s">
        <v>140</v>
      </c>
    </row>
    <row r="182" spans="1:65" s="13" customFormat="1" ht="11.25">
      <c r="B182" s="162"/>
      <c r="D182" s="157" t="s">
        <v>151</v>
      </c>
      <c r="E182" s="163" t="s">
        <v>3</v>
      </c>
      <c r="F182" s="164" t="s">
        <v>1042</v>
      </c>
      <c r="H182" s="165">
        <v>24.352</v>
      </c>
      <c r="I182" s="166"/>
      <c r="L182" s="162"/>
      <c r="M182" s="167"/>
      <c r="N182" s="168"/>
      <c r="O182" s="168"/>
      <c r="P182" s="168"/>
      <c r="Q182" s="168"/>
      <c r="R182" s="168"/>
      <c r="S182" s="168"/>
      <c r="T182" s="169"/>
      <c r="AT182" s="163" t="s">
        <v>151</v>
      </c>
      <c r="AU182" s="163" t="s">
        <v>87</v>
      </c>
      <c r="AV182" s="13" t="s">
        <v>87</v>
      </c>
      <c r="AW182" s="13" t="s">
        <v>37</v>
      </c>
      <c r="AX182" s="13" t="s">
        <v>77</v>
      </c>
      <c r="AY182" s="163" t="s">
        <v>140</v>
      </c>
    </row>
    <row r="183" spans="1:65" s="13" customFormat="1" ht="11.25">
      <c r="B183" s="162"/>
      <c r="D183" s="157" t="s">
        <v>151</v>
      </c>
      <c r="E183" s="163" t="s">
        <v>3</v>
      </c>
      <c r="F183" s="164" t="s">
        <v>1043</v>
      </c>
      <c r="H183" s="165">
        <v>8.4960000000000004</v>
      </c>
      <c r="I183" s="166"/>
      <c r="L183" s="162"/>
      <c r="M183" s="167"/>
      <c r="N183" s="168"/>
      <c r="O183" s="168"/>
      <c r="P183" s="168"/>
      <c r="Q183" s="168"/>
      <c r="R183" s="168"/>
      <c r="S183" s="168"/>
      <c r="T183" s="169"/>
      <c r="AT183" s="163" t="s">
        <v>151</v>
      </c>
      <c r="AU183" s="163" t="s">
        <v>87</v>
      </c>
      <c r="AV183" s="13" t="s">
        <v>87</v>
      </c>
      <c r="AW183" s="13" t="s">
        <v>37</v>
      </c>
      <c r="AX183" s="13" t="s">
        <v>77</v>
      </c>
      <c r="AY183" s="163" t="s">
        <v>140</v>
      </c>
    </row>
    <row r="184" spans="1:65" s="14" customFormat="1" ht="11.25">
      <c r="B184" s="170"/>
      <c r="D184" s="157" t="s">
        <v>151</v>
      </c>
      <c r="E184" s="171" t="s">
        <v>3</v>
      </c>
      <c r="F184" s="172" t="s">
        <v>167</v>
      </c>
      <c r="H184" s="173">
        <v>32.847999999999999</v>
      </c>
      <c r="I184" s="174"/>
      <c r="L184" s="170"/>
      <c r="M184" s="175"/>
      <c r="N184" s="176"/>
      <c r="O184" s="176"/>
      <c r="P184" s="176"/>
      <c r="Q184" s="176"/>
      <c r="R184" s="176"/>
      <c r="S184" s="176"/>
      <c r="T184" s="177"/>
      <c r="AT184" s="171" t="s">
        <v>151</v>
      </c>
      <c r="AU184" s="171" t="s">
        <v>87</v>
      </c>
      <c r="AV184" s="14" t="s">
        <v>147</v>
      </c>
      <c r="AW184" s="14" t="s">
        <v>37</v>
      </c>
      <c r="AX184" s="14" t="s">
        <v>84</v>
      </c>
      <c r="AY184" s="171" t="s">
        <v>140</v>
      </c>
    </row>
    <row r="185" spans="1:65" s="2" customFormat="1" ht="33" customHeight="1">
      <c r="A185" s="33"/>
      <c r="B185" s="143"/>
      <c r="C185" s="144" t="s">
        <v>312</v>
      </c>
      <c r="D185" s="144" t="s">
        <v>142</v>
      </c>
      <c r="E185" s="145" t="s">
        <v>1044</v>
      </c>
      <c r="F185" s="146" t="s">
        <v>1045</v>
      </c>
      <c r="G185" s="147" t="s">
        <v>162</v>
      </c>
      <c r="H185" s="148">
        <v>2.496</v>
      </c>
      <c r="I185" s="149"/>
      <c r="J185" s="150">
        <f>ROUND(I185*H185,2)</f>
        <v>0</v>
      </c>
      <c r="K185" s="146" t="s">
        <v>146</v>
      </c>
      <c r="L185" s="34"/>
      <c r="M185" s="151" t="s">
        <v>3</v>
      </c>
      <c r="N185" s="152" t="s">
        <v>48</v>
      </c>
      <c r="O185" s="54"/>
      <c r="P185" s="153">
        <f>O185*H185</f>
        <v>0</v>
      </c>
      <c r="Q185" s="153">
        <v>2.5068199999999998</v>
      </c>
      <c r="R185" s="153">
        <f>Q185*H185</f>
        <v>6.2570227199999993</v>
      </c>
      <c r="S185" s="153">
        <v>0</v>
      </c>
      <c r="T185" s="154">
        <f>S185*H185</f>
        <v>0</v>
      </c>
      <c r="U185" s="33"/>
      <c r="V185" s="33"/>
      <c r="W185" s="33"/>
      <c r="X185" s="33"/>
      <c r="Y185" s="33"/>
      <c r="Z185" s="33"/>
      <c r="AA185" s="33"/>
      <c r="AB185" s="33"/>
      <c r="AC185" s="33"/>
      <c r="AD185" s="33"/>
      <c r="AE185" s="33"/>
      <c r="AR185" s="155" t="s">
        <v>147</v>
      </c>
      <c r="AT185" s="155" t="s">
        <v>142</v>
      </c>
      <c r="AU185" s="155" t="s">
        <v>87</v>
      </c>
      <c r="AY185" s="18" t="s">
        <v>140</v>
      </c>
      <c r="BE185" s="156">
        <f>IF(N185="základní",J185,0)</f>
        <v>0</v>
      </c>
      <c r="BF185" s="156">
        <f>IF(N185="snížená",J185,0)</f>
        <v>0</v>
      </c>
      <c r="BG185" s="156">
        <f>IF(N185="zákl. přenesená",J185,0)</f>
        <v>0</v>
      </c>
      <c r="BH185" s="156">
        <f>IF(N185="sníž. přenesená",J185,0)</f>
        <v>0</v>
      </c>
      <c r="BI185" s="156">
        <f>IF(N185="nulová",J185,0)</f>
        <v>0</v>
      </c>
      <c r="BJ185" s="18" t="s">
        <v>84</v>
      </c>
      <c r="BK185" s="156">
        <f>ROUND(I185*H185,2)</f>
        <v>0</v>
      </c>
      <c r="BL185" s="18" t="s">
        <v>147</v>
      </c>
      <c r="BM185" s="155" t="s">
        <v>1046</v>
      </c>
    </row>
    <row r="186" spans="1:65" s="2" customFormat="1" ht="39">
      <c r="A186" s="33"/>
      <c r="B186" s="34"/>
      <c r="C186" s="33"/>
      <c r="D186" s="157" t="s">
        <v>149</v>
      </c>
      <c r="E186" s="33"/>
      <c r="F186" s="158" t="s">
        <v>1047</v>
      </c>
      <c r="G186" s="33"/>
      <c r="H186" s="33"/>
      <c r="I186" s="159"/>
      <c r="J186" s="33"/>
      <c r="K186" s="33"/>
      <c r="L186" s="34"/>
      <c r="M186" s="160"/>
      <c r="N186" s="161"/>
      <c r="O186" s="54"/>
      <c r="P186" s="54"/>
      <c r="Q186" s="54"/>
      <c r="R186" s="54"/>
      <c r="S186" s="54"/>
      <c r="T186" s="55"/>
      <c r="U186" s="33"/>
      <c r="V186" s="33"/>
      <c r="W186" s="33"/>
      <c r="X186" s="33"/>
      <c r="Y186" s="33"/>
      <c r="Z186" s="33"/>
      <c r="AA186" s="33"/>
      <c r="AB186" s="33"/>
      <c r="AC186" s="33"/>
      <c r="AD186" s="33"/>
      <c r="AE186" s="33"/>
      <c r="AT186" s="18" t="s">
        <v>149</v>
      </c>
      <c r="AU186" s="18" t="s">
        <v>87</v>
      </c>
    </row>
    <row r="187" spans="1:65" s="13" customFormat="1" ht="11.25">
      <c r="B187" s="162"/>
      <c r="D187" s="157" t="s">
        <v>151</v>
      </c>
      <c r="E187" s="163" t="s">
        <v>3</v>
      </c>
      <c r="F187" s="164" t="s">
        <v>1048</v>
      </c>
      <c r="H187" s="165">
        <v>2.496</v>
      </c>
      <c r="I187" s="166"/>
      <c r="L187" s="162"/>
      <c r="M187" s="167"/>
      <c r="N187" s="168"/>
      <c r="O187" s="168"/>
      <c r="P187" s="168"/>
      <c r="Q187" s="168"/>
      <c r="R187" s="168"/>
      <c r="S187" s="168"/>
      <c r="T187" s="169"/>
      <c r="AT187" s="163" t="s">
        <v>151</v>
      </c>
      <c r="AU187" s="163" t="s">
        <v>87</v>
      </c>
      <c r="AV187" s="13" t="s">
        <v>87</v>
      </c>
      <c r="AW187" s="13" t="s">
        <v>37</v>
      </c>
      <c r="AX187" s="13" t="s">
        <v>84</v>
      </c>
      <c r="AY187" s="163" t="s">
        <v>140</v>
      </c>
    </row>
    <row r="188" spans="1:65" s="2" customFormat="1" ht="16.5" customHeight="1">
      <c r="A188" s="33"/>
      <c r="B188" s="143"/>
      <c r="C188" s="144" t="s">
        <v>317</v>
      </c>
      <c r="D188" s="144" t="s">
        <v>142</v>
      </c>
      <c r="E188" s="145" t="s">
        <v>1049</v>
      </c>
      <c r="F188" s="146" t="s">
        <v>1050</v>
      </c>
      <c r="G188" s="147" t="s">
        <v>162</v>
      </c>
      <c r="H188" s="148">
        <v>1.427</v>
      </c>
      <c r="I188" s="149"/>
      <c r="J188" s="150">
        <f>ROUND(I188*H188,2)</f>
        <v>0</v>
      </c>
      <c r="K188" s="146" t="s">
        <v>146</v>
      </c>
      <c r="L188" s="34"/>
      <c r="M188" s="151" t="s">
        <v>3</v>
      </c>
      <c r="N188" s="152" t="s">
        <v>48</v>
      </c>
      <c r="O188" s="54"/>
      <c r="P188" s="153">
        <f>O188*H188</f>
        <v>0</v>
      </c>
      <c r="Q188" s="153">
        <v>0</v>
      </c>
      <c r="R188" s="153">
        <f>Q188*H188</f>
        <v>0</v>
      </c>
      <c r="S188" s="153">
        <v>0</v>
      </c>
      <c r="T188" s="154">
        <f>S188*H188</f>
        <v>0</v>
      </c>
      <c r="U188" s="33"/>
      <c r="V188" s="33"/>
      <c r="W188" s="33"/>
      <c r="X188" s="33"/>
      <c r="Y188" s="33"/>
      <c r="Z188" s="33"/>
      <c r="AA188" s="33"/>
      <c r="AB188" s="33"/>
      <c r="AC188" s="33"/>
      <c r="AD188" s="33"/>
      <c r="AE188" s="33"/>
      <c r="AR188" s="155" t="s">
        <v>147</v>
      </c>
      <c r="AT188" s="155" t="s">
        <v>142</v>
      </c>
      <c r="AU188" s="155" t="s">
        <v>87</v>
      </c>
      <c r="AY188" s="18" t="s">
        <v>140</v>
      </c>
      <c r="BE188" s="156">
        <f>IF(N188="základní",J188,0)</f>
        <v>0</v>
      </c>
      <c r="BF188" s="156">
        <f>IF(N188="snížená",J188,0)</f>
        <v>0</v>
      </c>
      <c r="BG188" s="156">
        <f>IF(N188="zákl. přenesená",J188,0)</f>
        <v>0</v>
      </c>
      <c r="BH188" s="156">
        <f>IF(N188="sníž. přenesená",J188,0)</f>
        <v>0</v>
      </c>
      <c r="BI188" s="156">
        <f>IF(N188="nulová",J188,0)</f>
        <v>0</v>
      </c>
      <c r="BJ188" s="18" t="s">
        <v>84</v>
      </c>
      <c r="BK188" s="156">
        <f>ROUND(I188*H188,2)</f>
        <v>0</v>
      </c>
      <c r="BL188" s="18" t="s">
        <v>147</v>
      </c>
      <c r="BM188" s="155" t="s">
        <v>1051</v>
      </c>
    </row>
    <row r="189" spans="1:65" s="2" customFormat="1" ht="117">
      <c r="A189" s="33"/>
      <c r="B189" s="34"/>
      <c r="C189" s="33"/>
      <c r="D189" s="157" t="s">
        <v>149</v>
      </c>
      <c r="E189" s="33"/>
      <c r="F189" s="158" t="s">
        <v>1052</v>
      </c>
      <c r="G189" s="33"/>
      <c r="H189" s="33"/>
      <c r="I189" s="159"/>
      <c r="J189" s="33"/>
      <c r="K189" s="33"/>
      <c r="L189" s="34"/>
      <c r="M189" s="160"/>
      <c r="N189" s="161"/>
      <c r="O189" s="54"/>
      <c r="P189" s="54"/>
      <c r="Q189" s="54"/>
      <c r="R189" s="54"/>
      <c r="S189" s="54"/>
      <c r="T189" s="55"/>
      <c r="U189" s="33"/>
      <c r="V189" s="33"/>
      <c r="W189" s="33"/>
      <c r="X189" s="33"/>
      <c r="Y189" s="33"/>
      <c r="Z189" s="33"/>
      <c r="AA189" s="33"/>
      <c r="AB189" s="33"/>
      <c r="AC189" s="33"/>
      <c r="AD189" s="33"/>
      <c r="AE189" s="33"/>
      <c r="AT189" s="18" t="s">
        <v>149</v>
      </c>
      <c r="AU189" s="18" t="s">
        <v>87</v>
      </c>
    </row>
    <row r="190" spans="1:65" s="15" customFormat="1" ht="11.25">
      <c r="B190" s="178"/>
      <c r="D190" s="157" t="s">
        <v>151</v>
      </c>
      <c r="E190" s="179" t="s">
        <v>3</v>
      </c>
      <c r="F190" s="180" t="s">
        <v>1053</v>
      </c>
      <c r="H190" s="179" t="s">
        <v>3</v>
      </c>
      <c r="I190" s="181"/>
      <c r="L190" s="178"/>
      <c r="M190" s="182"/>
      <c r="N190" s="183"/>
      <c r="O190" s="183"/>
      <c r="P190" s="183"/>
      <c r="Q190" s="183"/>
      <c r="R190" s="183"/>
      <c r="S190" s="183"/>
      <c r="T190" s="184"/>
      <c r="AT190" s="179" t="s">
        <v>151</v>
      </c>
      <c r="AU190" s="179" t="s">
        <v>87</v>
      </c>
      <c r="AV190" s="15" t="s">
        <v>84</v>
      </c>
      <c r="AW190" s="15" t="s">
        <v>37</v>
      </c>
      <c r="AX190" s="15" t="s">
        <v>77</v>
      </c>
      <c r="AY190" s="179" t="s">
        <v>140</v>
      </c>
    </row>
    <row r="191" spans="1:65" s="13" customFormat="1" ht="11.25">
      <c r="B191" s="162"/>
      <c r="D191" s="157" t="s">
        <v>151</v>
      </c>
      <c r="E191" s="163" t="s">
        <v>3</v>
      </c>
      <c r="F191" s="164" t="s">
        <v>1054</v>
      </c>
      <c r="H191" s="165">
        <v>1.427</v>
      </c>
      <c r="I191" s="166"/>
      <c r="L191" s="162"/>
      <c r="M191" s="167"/>
      <c r="N191" s="168"/>
      <c r="O191" s="168"/>
      <c r="P191" s="168"/>
      <c r="Q191" s="168"/>
      <c r="R191" s="168"/>
      <c r="S191" s="168"/>
      <c r="T191" s="169"/>
      <c r="AT191" s="163" t="s">
        <v>151</v>
      </c>
      <c r="AU191" s="163" t="s">
        <v>87</v>
      </c>
      <c r="AV191" s="13" t="s">
        <v>87</v>
      </c>
      <c r="AW191" s="13" t="s">
        <v>37</v>
      </c>
      <c r="AX191" s="13" t="s">
        <v>84</v>
      </c>
      <c r="AY191" s="163" t="s">
        <v>140</v>
      </c>
    </row>
    <row r="192" spans="1:65" s="2" customFormat="1" ht="16.5" customHeight="1">
      <c r="A192" s="33"/>
      <c r="B192" s="143"/>
      <c r="C192" s="144" t="s">
        <v>323</v>
      </c>
      <c r="D192" s="144" t="s">
        <v>142</v>
      </c>
      <c r="E192" s="145" t="s">
        <v>1055</v>
      </c>
      <c r="F192" s="146" t="s">
        <v>1056</v>
      </c>
      <c r="G192" s="147" t="s">
        <v>145</v>
      </c>
      <c r="H192" s="148">
        <v>16.989999999999998</v>
      </c>
      <c r="I192" s="149"/>
      <c r="J192" s="150">
        <f>ROUND(I192*H192,2)</f>
        <v>0</v>
      </c>
      <c r="K192" s="146" t="s">
        <v>146</v>
      </c>
      <c r="L192" s="34"/>
      <c r="M192" s="151" t="s">
        <v>3</v>
      </c>
      <c r="N192" s="152" t="s">
        <v>48</v>
      </c>
      <c r="O192" s="54"/>
      <c r="P192" s="153">
        <f>O192*H192</f>
        <v>0</v>
      </c>
      <c r="Q192" s="153">
        <v>0</v>
      </c>
      <c r="R192" s="153">
        <f>Q192*H192</f>
        <v>0</v>
      </c>
      <c r="S192" s="153">
        <v>0</v>
      </c>
      <c r="T192" s="154">
        <f>S192*H192</f>
        <v>0</v>
      </c>
      <c r="U192" s="33"/>
      <c r="V192" s="33"/>
      <c r="W192" s="33"/>
      <c r="X192" s="33"/>
      <c r="Y192" s="33"/>
      <c r="Z192" s="33"/>
      <c r="AA192" s="33"/>
      <c r="AB192" s="33"/>
      <c r="AC192" s="33"/>
      <c r="AD192" s="33"/>
      <c r="AE192" s="33"/>
      <c r="AR192" s="155" t="s">
        <v>147</v>
      </c>
      <c r="AT192" s="155" t="s">
        <v>142</v>
      </c>
      <c r="AU192" s="155" t="s">
        <v>87</v>
      </c>
      <c r="AY192" s="18" t="s">
        <v>140</v>
      </c>
      <c r="BE192" s="156">
        <f>IF(N192="základní",J192,0)</f>
        <v>0</v>
      </c>
      <c r="BF192" s="156">
        <f>IF(N192="snížená",J192,0)</f>
        <v>0</v>
      </c>
      <c r="BG192" s="156">
        <f>IF(N192="zákl. přenesená",J192,0)</f>
        <v>0</v>
      </c>
      <c r="BH192" s="156">
        <f>IF(N192="sníž. přenesená",J192,0)</f>
        <v>0</v>
      </c>
      <c r="BI192" s="156">
        <f>IF(N192="nulová",J192,0)</f>
        <v>0</v>
      </c>
      <c r="BJ192" s="18" t="s">
        <v>84</v>
      </c>
      <c r="BK192" s="156">
        <f>ROUND(I192*H192,2)</f>
        <v>0</v>
      </c>
      <c r="BL192" s="18" t="s">
        <v>147</v>
      </c>
      <c r="BM192" s="155" t="s">
        <v>1057</v>
      </c>
    </row>
    <row r="193" spans="1:65" s="2" customFormat="1" ht="117">
      <c r="A193" s="33"/>
      <c r="B193" s="34"/>
      <c r="C193" s="33"/>
      <c r="D193" s="157" t="s">
        <v>149</v>
      </c>
      <c r="E193" s="33"/>
      <c r="F193" s="158" t="s">
        <v>1052</v>
      </c>
      <c r="G193" s="33"/>
      <c r="H193" s="33"/>
      <c r="I193" s="159"/>
      <c r="J193" s="33"/>
      <c r="K193" s="33"/>
      <c r="L193" s="34"/>
      <c r="M193" s="160"/>
      <c r="N193" s="161"/>
      <c r="O193" s="54"/>
      <c r="P193" s="54"/>
      <c r="Q193" s="54"/>
      <c r="R193" s="54"/>
      <c r="S193" s="54"/>
      <c r="T193" s="55"/>
      <c r="U193" s="33"/>
      <c r="V193" s="33"/>
      <c r="W193" s="33"/>
      <c r="X193" s="33"/>
      <c r="Y193" s="33"/>
      <c r="Z193" s="33"/>
      <c r="AA193" s="33"/>
      <c r="AB193" s="33"/>
      <c r="AC193" s="33"/>
      <c r="AD193" s="33"/>
      <c r="AE193" s="33"/>
      <c r="AT193" s="18" t="s">
        <v>149</v>
      </c>
      <c r="AU193" s="18" t="s">
        <v>87</v>
      </c>
    </row>
    <row r="194" spans="1:65" s="2" customFormat="1" ht="16.5" customHeight="1">
      <c r="A194" s="33"/>
      <c r="B194" s="143"/>
      <c r="C194" s="144" t="s">
        <v>331</v>
      </c>
      <c r="D194" s="144" t="s">
        <v>142</v>
      </c>
      <c r="E194" s="145" t="s">
        <v>1058</v>
      </c>
      <c r="F194" s="146" t="s">
        <v>1059</v>
      </c>
      <c r="G194" s="147" t="s">
        <v>162</v>
      </c>
      <c r="H194" s="148">
        <v>0.60099999999999998</v>
      </c>
      <c r="I194" s="149"/>
      <c r="J194" s="150">
        <f>ROUND(I194*H194,2)</f>
        <v>0</v>
      </c>
      <c r="K194" s="146" t="s">
        <v>146</v>
      </c>
      <c r="L194" s="34"/>
      <c r="M194" s="151" t="s">
        <v>3</v>
      </c>
      <c r="N194" s="152" t="s">
        <v>48</v>
      </c>
      <c r="O194" s="54"/>
      <c r="P194" s="153">
        <f>O194*H194</f>
        <v>0</v>
      </c>
      <c r="Q194" s="153">
        <v>2.16</v>
      </c>
      <c r="R194" s="153">
        <f>Q194*H194</f>
        <v>1.29816</v>
      </c>
      <c r="S194" s="153">
        <v>0</v>
      </c>
      <c r="T194" s="154">
        <f>S194*H194</f>
        <v>0</v>
      </c>
      <c r="U194" s="33"/>
      <c r="V194" s="33"/>
      <c r="W194" s="33"/>
      <c r="X194" s="33"/>
      <c r="Y194" s="33"/>
      <c r="Z194" s="33"/>
      <c r="AA194" s="33"/>
      <c r="AB194" s="33"/>
      <c r="AC194" s="33"/>
      <c r="AD194" s="33"/>
      <c r="AE194" s="33"/>
      <c r="AR194" s="155" t="s">
        <v>147</v>
      </c>
      <c r="AT194" s="155" t="s">
        <v>142</v>
      </c>
      <c r="AU194" s="155" t="s">
        <v>87</v>
      </c>
      <c r="AY194" s="18" t="s">
        <v>140</v>
      </c>
      <c r="BE194" s="156">
        <f>IF(N194="základní",J194,0)</f>
        <v>0</v>
      </c>
      <c r="BF194" s="156">
        <f>IF(N194="snížená",J194,0)</f>
        <v>0</v>
      </c>
      <c r="BG194" s="156">
        <f>IF(N194="zákl. přenesená",J194,0)</f>
        <v>0</v>
      </c>
      <c r="BH194" s="156">
        <f>IF(N194="sníž. přenesená",J194,0)</f>
        <v>0</v>
      </c>
      <c r="BI194" s="156">
        <f>IF(N194="nulová",J194,0)</f>
        <v>0</v>
      </c>
      <c r="BJ194" s="18" t="s">
        <v>84</v>
      </c>
      <c r="BK194" s="156">
        <f>ROUND(I194*H194,2)</f>
        <v>0</v>
      </c>
      <c r="BL194" s="18" t="s">
        <v>147</v>
      </c>
      <c r="BM194" s="155" t="s">
        <v>1060</v>
      </c>
    </row>
    <row r="195" spans="1:65" s="2" customFormat="1" ht="68.25">
      <c r="A195" s="33"/>
      <c r="B195" s="34"/>
      <c r="C195" s="33"/>
      <c r="D195" s="157" t="s">
        <v>149</v>
      </c>
      <c r="E195" s="33"/>
      <c r="F195" s="158" t="s">
        <v>1061</v>
      </c>
      <c r="G195" s="33"/>
      <c r="H195" s="33"/>
      <c r="I195" s="159"/>
      <c r="J195" s="33"/>
      <c r="K195" s="33"/>
      <c r="L195" s="34"/>
      <c r="M195" s="160"/>
      <c r="N195" s="161"/>
      <c r="O195" s="54"/>
      <c r="P195" s="54"/>
      <c r="Q195" s="54"/>
      <c r="R195" s="54"/>
      <c r="S195" s="54"/>
      <c r="T195" s="55"/>
      <c r="U195" s="33"/>
      <c r="V195" s="33"/>
      <c r="W195" s="33"/>
      <c r="X195" s="33"/>
      <c r="Y195" s="33"/>
      <c r="Z195" s="33"/>
      <c r="AA195" s="33"/>
      <c r="AB195" s="33"/>
      <c r="AC195" s="33"/>
      <c r="AD195" s="33"/>
      <c r="AE195" s="33"/>
      <c r="AT195" s="18" t="s">
        <v>149</v>
      </c>
      <c r="AU195" s="18" t="s">
        <v>87</v>
      </c>
    </row>
    <row r="196" spans="1:65" s="13" customFormat="1" ht="11.25">
      <c r="B196" s="162"/>
      <c r="D196" s="157" t="s">
        <v>151</v>
      </c>
      <c r="E196" s="163" t="s">
        <v>3</v>
      </c>
      <c r="F196" s="164" t="s">
        <v>1062</v>
      </c>
      <c r="H196" s="165">
        <v>0.60099999999999998</v>
      </c>
      <c r="I196" s="166"/>
      <c r="L196" s="162"/>
      <c r="M196" s="167"/>
      <c r="N196" s="168"/>
      <c r="O196" s="168"/>
      <c r="P196" s="168"/>
      <c r="Q196" s="168"/>
      <c r="R196" s="168"/>
      <c r="S196" s="168"/>
      <c r="T196" s="169"/>
      <c r="AT196" s="163" t="s">
        <v>151</v>
      </c>
      <c r="AU196" s="163" t="s">
        <v>87</v>
      </c>
      <c r="AV196" s="13" t="s">
        <v>87</v>
      </c>
      <c r="AW196" s="13" t="s">
        <v>37</v>
      </c>
      <c r="AX196" s="13" t="s">
        <v>84</v>
      </c>
      <c r="AY196" s="163" t="s">
        <v>140</v>
      </c>
    </row>
    <row r="197" spans="1:65" s="2" customFormat="1" ht="24">
      <c r="A197" s="33"/>
      <c r="B197" s="143"/>
      <c r="C197" s="144" t="s">
        <v>335</v>
      </c>
      <c r="D197" s="144" t="s">
        <v>142</v>
      </c>
      <c r="E197" s="145" t="s">
        <v>1063</v>
      </c>
      <c r="F197" s="146" t="s">
        <v>1064</v>
      </c>
      <c r="G197" s="147" t="s">
        <v>145</v>
      </c>
      <c r="H197" s="148">
        <v>31.103999999999999</v>
      </c>
      <c r="I197" s="149"/>
      <c r="J197" s="150">
        <f>ROUND(I197*H197,2)</f>
        <v>0</v>
      </c>
      <c r="K197" s="146" t="s">
        <v>146</v>
      </c>
      <c r="L197" s="34"/>
      <c r="M197" s="151" t="s">
        <v>3</v>
      </c>
      <c r="N197" s="152" t="s">
        <v>48</v>
      </c>
      <c r="O197" s="54"/>
      <c r="P197" s="153">
        <f>O197*H197</f>
        <v>0</v>
      </c>
      <c r="Q197" s="153">
        <v>0.74326999999999999</v>
      </c>
      <c r="R197" s="153">
        <f>Q197*H197</f>
        <v>23.118670079999998</v>
      </c>
      <c r="S197" s="153">
        <v>0</v>
      </c>
      <c r="T197" s="154">
        <f>S197*H197</f>
        <v>0</v>
      </c>
      <c r="U197" s="33"/>
      <c r="V197" s="33"/>
      <c r="W197" s="33"/>
      <c r="X197" s="33"/>
      <c r="Y197" s="33"/>
      <c r="Z197" s="33"/>
      <c r="AA197" s="33"/>
      <c r="AB197" s="33"/>
      <c r="AC197" s="33"/>
      <c r="AD197" s="33"/>
      <c r="AE197" s="33"/>
      <c r="AR197" s="155" t="s">
        <v>147</v>
      </c>
      <c r="AT197" s="155" t="s">
        <v>142</v>
      </c>
      <c r="AU197" s="155" t="s">
        <v>87</v>
      </c>
      <c r="AY197" s="18" t="s">
        <v>140</v>
      </c>
      <c r="BE197" s="156">
        <f>IF(N197="základní",J197,0)</f>
        <v>0</v>
      </c>
      <c r="BF197" s="156">
        <f>IF(N197="snížená",J197,0)</f>
        <v>0</v>
      </c>
      <c r="BG197" s="156">
        <f>IF(N197="zákl. přenesená",J197,0)</f>
        <v>0</v>
      </c>
      <c r="BH197" s="156">
        <f>IF(N197="sníž. přenesená",J197,0)</f>
        <v>0</v>
      </c>
      <c r="BI197" s="156">
        <f>IF(N197="nulová",J197,0)</f>
        <v>0</v>
      </c>
      <c r="BJ197" s="18" t="s">
        <v>84</v>
      </c>
      <c r="BK197" s="156">
        <f>ROUND(I197*H197,2)</f>
        <v>0</v>
      </c>
      <c r="BL197" s="18" t="s">
        <v>147</v>
      </c>
      <c r="BM197" s="155" t="s">
        <v>1065</v>
      </c>
    </row>
    <row r="198" spans="1:65" s="2" customFormat="1" ht="87.75">
      <c r="A198" s="33"/>
      <c r="B198" s="34"/>
      <c r="C198" s="33"/>
      <c r="D198" s="157" t="s">
        <v>149</v>
      </c>
      <c r="E198" s="33"/>
      <c r="F198" s="158" t="s">
        <v>1066</v>
      </c>
      <c r="G198" s="33"/>
      <c r="H198" s="33"/>
      <c r="I198" s="159"/>
      <c r="J198" s="33"/>
      <c r="K198" s="33"/>
      <c r="L198" s="34"/>
      <c r="M198" s="160"/>
      <c r="N198" s="161"/>
      <c r="O198" s="54"/>
      <c r="P198" s="54"/>
      <c r="Q198" s="54"/>
      <c r="R198" s="54"/>
      <c r="S198" s="54"/>
      <c r="T198" s="55"/>
      <c r="U198" s="33"/>
      <c r="V198" s="33"/>
      <c r="W198" s="33"/>
      <c r="X198" s="33"/>
      <c r="Y198" s="33"/>
      <c r="Z198" s="33"/>
      <c r="AA198" s="33"/>
      <c r="AB198" s="33"/>
      <c r="AC198" s="33"/>
      <c r="AD198" s="33"/>
      <c r="AE198" s="33"/>
      <c r="AT198" s="18" t="s">
        <v>149</v>
      </c>
      <c r="AU198" s="18" t="s">
        <v>87</v>
      </c>
    </row>
    <row r="199" spans="1:65" s="13" customFormat="1" ht="11.25">
      <c r="B199" s="162"/>
      <c r="D199" s="157" t="s">
        <v>151</v>
      </c>
      <c r="E199" s="163" t="s">
        <v>3</v>
      </c>
      <c r="F199" s="164" t="s">
        <v>1067</v>
      </c>
      <c r="H199" s="165">
        <v>31.103999999999999</v>
      </c>
      <c r="I199" s="166"/>
      <c r="L199" s="162"/>
      <c r="M199" s="167"/>
      <c r="N199" s="168"/>
      <c r="O199" s="168"/>
      <c r="P199" s="168"/>
      <c r="Q199" s="168"/>
      <c r="R199" s="168"/>
      <c r="S199" s="168"/>
      <c r="T199" s="169"/>
      <c r="AT199" s="163" t="s">
        <v>151</v>
      </c>
      <c r="AU199" s="163" t="s">
        <v>87</v>
      </c>
      <c r="AV199" s="13" t="s">
        <v>87</v>
      </c>
      <c r="AW199" s="13" t="s">
        <v>37</v>
      </c>
      <c r="AX199" s="13" t="s">
        <v>84</v>
      </c>
      <c r="AY199" s="163" t="s">
        <v>140</v>
      </c>
    </row>
    <row r="200" spans="1:65" s="12" customFormat="1" ht="22.9" customHeight="1">
      <c r="B200" s="130"/>
      <c r="D200" s="131" t="s">
        <v>76</v>
      </c>
      <c r="E200" s="141" t="s">
        <v>173</v>
      </c>
      <c r="F200" s="141" t="s">
        <v>792</v>
      </c>
      <c r="I200" s="133"/>
      <c r="J200" s="142">
        <f>BK200</f>
        <v>0</v>
      </c>
      <c r="L200" s="130"/>
      <c r="M200" s="135"/>
      <c r="N200" s="136"/>
      <c r="O200" s="136"/>
      <c r="P200" s="137">
        <f>SUM(P201:P203)</f>
        <v>0</v>
      </c>
      <c r="Q200" s="136"/>
      <c r="R200" s="137">
        <f>SUM(R201:R203)</f>
        <v>7.5504600000000002</v>
      </c>
      <c r="S200" s="136"/>
      <c r="T200" s="138">
        <f>SUM(T201:T203)</f>
        <v>0</v>
      </c>
      <c r="AR200" s="131" t="s">
        <v>84</v>
      </c>
      <c r="AT200" s="139" t="s">
        <v>76</v>
      </c>
      <c r="AU200" s="139" t="s">
        <v>84</v>
      </c>
      <c r="AY200" s="131" t="s">
        <v>140</v>
      </c>
      <c r="BK200" s="140">
        <f>SUM(BK201:BK203)</f>
        <v>0</v>
      </c>
    </row>
    <row r="201" spans="1:65" s="2" customFormat="1" ht="24">
      <c r="A201" s="33"/>
      <c r="B201" s="143"/>
      <c r="C201" s="144" t="s">
        <v>344</v>
      </c>
      <c r="D201" s="144" t="s">
        <v>142</v>
      </c>
      <c r="E201" s="145" t="s">
        <v>1068</v>
      </c>
      <c r="F201" s="146" t="s">
        <v>1069</v>
      </c>
      <c r="G201" s="147" t="s">
        <v>155</v>
      </c>
      <c r="H201" s="148">
        <v>18</v>
      </c>
      <c r="I201" s="149"/>
      <c r="J201" s="150">
        <f>ROUND(I201*H201,2)</f>
        <v>0</v>
      </c>
      <c r="K201" s="146" t="s">
        <v>146</v>
      </c>
      <c r="L201" s="34"/>
      <c r="M201" s="151" t="s">
        <v>3</v>
      </c>
      <c r="N201" s="152" t="s">
        <v>48</v>
      </c>
      <c r="O201" s="54"/>
      <c r="P201" s="153">
        <f>O201*H201</f>
        <v>0</v>
      </c>
      <c r="Q201" s="153">
        <v>0.41947000000000001</v>
      </c>
      <c r="R201" s="153">
        <f>Q201*H201</f>
        <v>7.5504600000000002</v>
      </c>
      <c r="S201" s="153">
        <v>0</v>
      </c>
      <c r="T201" s="154">
        <f>S201*H201</f>
        <v>0</v>
      </c>
      <c r="U201" s="33"/>
      <c r="V201" s="33"/>
      <c r="W201" s="33"/>
      <c r="X201" s="33"/>
      <c r="Y201" s="33"/>
      <c r="Z201" s="33"/>
      <c r="AA201" s="33"/>
      <c r="AB201" s="33"/>
      <c r="AC201" s="33"/>
      <c r="AD201" s="33"/>
      <c r="AE201" s="33"/>
      <c r="AR201" s="155" t="s">
        <v>147</v>
      </c>
      <c r="AT201" s="155" t="s">
        <v>142</v>
      </c>
      <c r="AU201" s="155" t="s">
        <v>87</v>
      </c>
      <c r="AY201" s="18" t="s">
        <v>140</v>
      </c>
      <c r="BE201" s="156">
        <f>IF(N201="základní",J201,0)</f>
        <v>0</v>
      </c>
      <c r="BF201" s="156">
        <f>IF(N201="snížená",J201,0)</f>
        <v>0</v>
      </c>
      <c r="BG201" s="156">
        <f>IF(N201="zákl. přenesená",J201,0)</f>
        <v>0</v>
      </c>
      <c r="BH201" s="156">
        <f>IF(N201="sníž. přenesená",J201,0)</f>
        <v>0</v>
      </c>
      <c r="BI201" s="156">
        <f>IF(N201="nulová",J201,0)</f>
        <v>0</v>
      </c>
      <c r="BJ201" s="18" t="s">
        <v>84</v>
      </c>
      <c r="BK201" s="156">
        <f>ROUND(I201*H201,2)</f>
        <v>0</v>
      </c>
      <c r="BL201" s="18" t="s">
        <v>147</v>
      </c>
      <c r="BM201" s="155" t="s">
        <v>1070</v>
      </c>
    </row>
    <row r="202" spans="1:65" s="2" customFormat="1" ht="48.75">
      <c r="A202" s="33"/>
      <c r="B202" s="34"/>
      <c r="C202" s="33"/>
      <c r="D202" s="157" t="s">
        <v>149</v>
      </c>
      <c r="E202" s="33"/>
      <c r="F202" s="158" t="s">
        <v>1071</v>
      </c>
      <c r="G202" s="33"/>
      <c r="H202" s="33"/>
      <c r="I202" s="159"/>
      <c r="J202" s="33"/>
      <c r="K202" s="33"/>
      <c r="L202" s="34"/>
      <c r="M202" s="160"/>
      <c r="N202" s="161"/>
      <c r="O202" s="54"/>
      <c r="P202" s="54"/>
      <c r="Q202" s="54"/>
      <c r="R202" s="54"/>
      <c r="S202" s="54"/>
      <c r="T202" s="55"/>
      <c r="U202" s="33"/>
      <c r="V202" s="33"/>
      <c r="W202" s="33"/>
      <c r="X202" s="33"/>
      <c r="Y202" s="33"/>
      <c r="Z202" s="33"/>
      <c r="AA202" s="33"/>
      <c r="AB202" s="33"/>
      <c r="AC202" s="33"/>
      <c r="AD202" s="33"/>
      <c r="AE202" s="33"/>
      <c r="AT202" s="18" t="s">
        <v>149</v>
      </c>
      <c r="AU202" s="18" t="s">
        <v>87</v>
      </c>
    </row>
    <row r="203" spans="1:65" s="13" customFormat="1" ht="11.25">
      <c r="B203" s="162"/>
      <c r="D203" s="157" t="s">
        <v>151</v>
      </c>
      <c r="E203" s="163" t="s">
        <v>3</v>
      </c>
      <c r="F203" s="164" t="s">
        <v>1072</v>
      </c>
      <c r="H203" s="165">
        <v>18</v>
      </c>
      <c r="I203" s="166"/>
      <c r="L203" s="162"/>
      <c r="M203" s="167"/>
      <c r="N203" s="168"/>
      <c r="O203" s="168"/>
      <c r="P203" s="168"/>
      <c r="Q203" s="168"/>
      <c r="R203" s="168"/>
      <c r="S203" s="168"/>
      <c r="T203" s="169"/>
      <c r="AT203" s="163" t="s">
        <v>151</v>
      </c>
      <c r="AU203" s="163" t="s">
        <v>87</v>
      </c>
      <c r="AV203" s="13" t="s">
        <v>87</v>
      </c>
      <c r="AW203" s="13" t="s">
        <v>37</v>
      </c>
      <c r="AX203" s="13" t="s">
        <v>84</v>
      </c>
      <c r="AY203" s="163" t="s">
        <v>140</v>
      </c>
    </row>
    <row r="204" spans="1:65" s="12" customFormat="1" ht="22.9" customHeight="1">
      <c r="B204" s="130"/>
      <c r="D204" s="131" t="s">
        <v>76</v>
      </c>
      <c r="E204" s="141" t="s">
        <v>203</v>
      </c>
      <c r="F204" s="141" t="s">
        <v>475</v>
      </c>
      <c r="I204" s="133"/>
      <c r="J204" s="142">
        <f>BK204</f>
        <v>0</v>
      </c>
      <c r="L204" s="130"/>
      <c r="M204" s="135"/>
      <c r="N204" s="136"/>
      <c r="O204" s="136"/>
      <c r="P204" s="137">
        <f>SUM(P205:P212)</f>
        <v>0</v>
      </c>
      <c r="Q204" s="136"/>
      <c r="R204" s="137">
        <f>SUM(R205:R212)</f>
        <v>4.0039999999999999E-2</v>
      </c>
      <c r="S204" s="136"/>
      <c r="T204" s="138">
        <f>SUM(T205:T212)</f>
        <v>0</v>
      </c>
      <c r="AR204" s="131" t="s">
        <v>84</v>
      </c>
      <c r="AT204" s="139" t="s">
        <v>76</v>
      </c>
      <c r="AU204" s="139" t="s">
        <v>84</v>
      </c>
      <c r="AY204" s="131" t="s">
        <v>140</v>
      </c>
      <c r="BK204" s="140">
        <f>SUM(BK205:BK212)</f>
        <v>0</v>
      </c>
    </row>
    <row r="205" spans="1:65" s="2" customFormat="1" ht="16.5" customHeight="1">
      <c r="A205" s="33"/>
      <c r="B205" s="143"/>
      <c r="C205" s="144" t="s">
        <v>348</v>
      </c>
      <c r="D205" s="144" t="s">
        <v>142</v>
      </c>
      <c r="E205" s="145" t="s">
        <v>1073</v>
      </c>
      <c r="F205" s="146" t="s">
        <v>1074</v>
      </c>
      <c r="G205" s="147" t="s">
        <v>297</v>
      </c>
      <c r="H205" s="148">
        <v>4</v>
      </c>
      <c r="I205" s="149"/>
      <c r="J205" s="150">
        <f>ROUND(I205*H205,2)</f>
        <v>0</v>
      </c>
      <c r="K205" s="146" t="s">
        <v>146</v>
      </c>
      <c r="L205" s="34"/>
      <c r="M205" s="151" t="s">
        <v>3</v>
      </c>
      <c r="N205" s="152" t="s">
        <v>48</v>
      </c>
      <c r="O205" s="54"/>
      <c r="P205" s="153">
        <f>O205*H205</f>
        <v>0</v>
      </c>
      <c r="Q205" s="153">
        <v>1.7000000000000001E-4</v>
      </c>
      <c r="R205" s="153">
        <f>Q205*H205</f>
        <v>6.8000000000000005E-4</v>
      </c>
      <c r="S205" s="153">
        <v>0</v>
      </c>
      <c r="T205" s="154">
        <f>S205*H205</f>
        <v>0</v>
      </c>
      <c r="U205" s="33"/>
      <c r="V205" s="33"/>
      <c r="W205" s="33"/>
      <c r="X205" s="33"/>
      <c r="Y205" s="33"/>
      <c r="Z205" s="33"/>
      <c r="AA205" s="33"/>
      <c r="AB205" s="33"/>
      <c r="AC205" s="33"/>
      <c r="AD205" s="33"/>
      <c r="AE205" s="33"/>
      <c r="AR205" s="155" t="s">
        <v>147</v>
      </c>
      <c r="AT205" s="155" t="s">
        <v>142</v>
      </c>
      <c r="AU205" s="155" t="s">
        <v>87</v>
      </c>
      <c r="AY205" s="18" t="s">
        <v>140</v>
      </c>
      <c r="BE205" s="156">
        <f>IF(N205="základní",J205,0)</f>
        <v>0</v>
      </c>
      <c r="BF205" s="156">
        <f>IF(N205="snížená",J205,0)</f>
        <v>0</v>
      </c>
      <c r="BG205" s="156">
        <f>IF(N205="zákl. přenesená",J205,0)</f>
        <v>0</v>
      </c>
      <c r="BH205" s="156">
        <f>IF(N205="sníž. přenesená",J205,0)</f>
        <v>0</v>
      </c>
      <c r="BI205" s="156">
        <f>IF(N205="nulová",J205,0)</f>
        <v>0</v>
      </c>
      <c r="BJ205" s="18" t="s">
        <v>84</v>
      </c>
      <c r="BK205" s="156">
        <f>ROUND(I205*H205,2)</f>
        <v>0</v>
      </c>
      <c r="BL205" s="18" t="s">
        <v>147</v>
      </c>
      <c r="BM205" s="155" t="s">
        <v>1075</v>
      </c>
    </row>
    <row r="206" spans="1:65" s="2" customFormat="1" ht="48.75">
      <c r="A206" s="33"/>
      <c r="B206" s="34"/>
      <c r="C206" s="33"/>
      <c r="D206" s="157" t="s">
        <v>149</v>
      </c>
      <c r="E206" s="33"/>
      <c r="F206" s="158" t="s">
        <v>1076</v>
      </c>
      <c r="G206" s="33"/>
      <c r="H206" s="33"/>
      <c r="I206" s="159"/>
      <c r="J206" s="33"/>
      <c r="K206" s="33"/>
      <c r="L206" s="34"/>
      <c r="M206" s="160"/>
      <c r="N206" s="161"/>
      <c r="O206" s="54"/>
      <c r="P206" s="54"/>
      <c r="Q206" s="54"/>
      <c r="R206" s="54"/>
      <c r="S206" s="54"/>
      <c r="T206" s="55"/>
      <c r="U206" s="33"/>
      <c r="V206" s="33"/>
      <c r="W206" s="33"/>
      <c r="X206" s="33"/>
      <c r="Y206" s="33"/>
      <c r="Z206" s="33"/>
      <c r="AA206" s="33"/>
      <c r="AB206" s="33"/>
      <c r="AC206" s="33"/>
      <c r="AD206" s="33"/>
      <c r="AE206" s="33"/>
      <c r="AT206" s="18" t="s">
        <v>149</v>
      </c>
      <c r="AU206" s="18" t="s">
        <v>87</v>
      </c>
    </row>
    <row r="207" spans="1:65" s="13" customFormat="1" ht="11.25">
      <c r="B207" s="162"/>
      <c r="D207" s="157" t="s">
        <v>151</v>
      </c>
      <c r="E207" s="163" t="s">
        <v>3</v>
      </c>
      <c r="F207" s="164" t="s">
        <v>1077</v>
      </c>
      <c r="H207" s="165">
        <v>4</v>
      </c>
      <c r="I207" s="166"/>
      <c r="L207" s="162"/>
      <c r="M207" s="167"/>
      <c r="N207" s="168"/>
      <c r="O207" s="168"/>
      <c r="P207" s="168"/>
      <c r="Q207" s="168"/>
      <c r="R207" s="168"/>
      <c r="S207" s="168"/>
      <c r="T207" s="169"/>
      <c r="AT207" s="163" t="s">
        <v>151</v>
      </c>
      <c r="AU207" s="163" t="s">
        <v>87</v>
      </c>
      <c r="AV207" s="13" t="s">
        <v>87</v>
      </c>
      <c r="AW207" s="13" t="s">
        <v>37</v>
      </c>
      <c r="AX207" s="13" t="s">
        <v>84</v>
      </c>
      <c r="AY207" s="163" t="s">
        <v>140</v>
      </c>
    </row>
    <row r="208" spans="1:65" s="2" customFormat="1" ht="21.75" customHeight="1">
      <c r="A208" s="33"/>
      <c r="B208" s="143"/>
      <c r="C208" s="144" t="s">
        <v>354</v>
      </c>
      <c r="D208" s="144" t="s">
        <v>142</v>
      </c>
      <c r="E208" s="145" t="s">
        <v>1078</v>
      </c>
      <c r="F208" s="146" t="s">
        <v>1079</v>
      </c>
      <c r="G208" s="147" t="s">
        <v>155</v>
      </c>
      <c r="H208" s="148">
        <v>4.8</v>
      </c>
      <c r="I208" s="149"/>
      <c r="J208" s="150">
        <f>ROUND(I208*H208,2)</f>
        <v>0</v>
      </c>
      <c r="K208" s="146" t="s">
        <v>146</v>
      </c>
      <c r="L208" s="34"/>
      <c r="M208" s="151" t="s">
        <v>3</v>
      </c>
      <c r="N208" s="152" t="s">
        <v>48</v>
      </c>
      <c r="O208" s="54"/>
      <c r="P208" s="153">
        <f>O208*H208</f>
        <v>0</v>
      </c>
      <c r="Q208" s="153">
        <v>8.2000000000000007E-3</v>
      </c>
      <c r="R208" s="153">
        <f>Q208*H208</f>
        <v>3.9359999999999999E-2</v>
      </c>
      <c r="S208" s="153">
        <v>0</v>
      </c>
      <c r="T208" s="154">
        <f>S208*H208</f>
        <v>0</v>
      </c>
      <c r="U208" s="33"/>
      <c r="V208" s="33"/>
      <c r="W208" s="33"/>
      <c r="X208" s="33"/>
      <c r="Y208" s="33"/>
      <c r="Z208" s="33"/>
      <c r="AA208" s="33"/>
      <c r="AB208" s="33"/>
      <c r="AC208" s="33"/>
      <c r="AD208" s="33"/>
      <c r="AE208" s="33"/>
      <c r="AR208" s="155" t="s">
        <v>147</v>
      </c>
      <c r="AT208" s="155" t="s">
        <v>142</v>
      </c>
      <c r="AU208" s="155" t="s">
        <v>87</v>
      </c>
      <c r="AY208" s="18" t="s">
        <v>140</v>
      </c>
      <c r="BE208" s="156">
        <f>IF(N208="základní",J208,0)</f>
        <v>0</v>
      </c>
      <c r="BF208" s="156">
        <f>IF(N208="snížená",J208,0)</f>
        <v>0</v>
      </c>
      <c r="BG208" s="156">
        <f>IF(N208="zákl. přenesená",J208,0)</f>
        <v>0</v>
      </c>
      <c r="BH208" s="156">
        <f>IF(N208="sníž. přenesená",J208,0)</f>
        <v>0</v>
      </c>
      <c r="BI208" s="156">
        <f>IF(N208="nulová",J208,0)</f>
        <v>0</v>
      </c>
      <c r="BJ208" s="18" t="s">
        <v>84</v>
      </c>
      <c r="BK208" s="156">
        <f>ROUND(I208*H208,2)</f>
        <v>0</v>
      </c>
      <c r="BL208" s="18" t="s">
        <v>147</v>
      </c>
      <c r="BM208" s="155" t="s">
        <v>1080</v>
      </c>
    </row>
    <row r="209" spans="1:65" s="2" customFormat="1" ht="29.25">
      <c r="A209" s="33"/>
      <c r="B209" s="34"/>
      <c r="C209" s="33"/>
      <c r="D209" s="157" t="s">
        <v>149</v>
      </c>
      <c r="E209" s="33"/>
      <c r="F209" s="158" t="s">
        <v>1081</v>
      </c>
      <c r="G209" s="33"/>
      <c r="H209" s="33"/>
      <c r="I209" s="159"/>
      <c r="J209" s="33"/>
      <c r="K209" s="33"/>
      <c r="L209" s="34"/>
      <c r="M209" s="160"/>
      <c r="N209" s="161"/>
      <c r="O209" s="54"/>
      <c r="P209" s="54"/>
      <c r="Q209" s="54"/>
      <c r="R209" s="54"/>
      <c r="S209" s="54"/>
      <c r="T209" s="55"/>
      <c r="U209" s="33"/>
      <c r="V209" s="33"/>
      <c r="W209" s="33"/>
      <c r="X209" s="33"/>
      <c r="Y209" s="33"/>
      <c r="Z209" s="33"/>
      <c r="AA209" s="33"/>
      <c r="AB209" s="33"/>
      <c r="AC209" s="33"/>
      <c r="AD209" s="33"/>
      <c r="AE209" s="33"/>
      <c r="AT209" s="18" t="s">
        <v>149</v>
      </c>
      <c r="AU209" s="18" t="s">
        <v>87</v>
      </c>
    </row>
    <row r="210" spans="1:65" s="13" customFormat="1" ht="11.25">
      <c r="B210" s="162"/>
      <c r="D210" s="157" t="s">
        <v>151</v>
      </c>
      <c r="E210" s="163" t="s">
        <v>3</v>
      </c>
      <c r="F210" s="164" t="s">
        <v>1082</v>
      </c>
      <c r="H210" s="165">
        <v>4.8</v>
      </c>
      <c r="I210" s="166"/>
      <c r="L210" s="162"/>
      <c r="M210" s="167"/>
      <c r="N210" s="168"/>
      <c r="O210" s="168"/>
      <c r="P210" s="168"/>
      <c r="Q210" s="168"/>
      <c r="R210" s="168"/>
      <c r="S210" s="168"/>
      <c r="T210" s="169"/>
      <c r="AT210" s="163" t="s">
        <v>151</v>
      </c>
      <c r="AU210" s="163" t="s">
        <v>87</v>
      </c>
      <c r="AV210" s="13" t="s">
        <v>87</v>
      </c>
      <c r="AW210" s="13" t="s">
        <v>37</v>
      </c>
      <c r="AX210" s="13" t="s">
        <v>84</v>
      </c>
      <c r="AY210" s="163" t="s">
        <v>140</v>
      </c>
    </row>
    <row r="211" spans="1:65" s="2" customFormat="1" ht="21.75" customHeight="1">
      <c r="A211" s="33"/>
      <c r="B211" s="143"/>
      <c r="C211" s="144" t="s">
        <v>358</v>
      </c>
      <c r="D211" s="144" t="s">
        <v>142</v>
      </c>
      <c r="E211" s="145" t="s">
        <v>1083</v>
      </c>
      <c r="F211" s="146" t="s">
        <v>1084</v>
      </c>
      <c r="G211" s="147" t="s">
        <v>155</v>
      </c>
      <c r="H211" s="148">
        <v>4.8</v>
      </c>
      <c r="I211" s="149"/>
      <c r="J211" s="150">
        <f>ROUND(I211*H211,2)</f>
        <v>0</v>
      </c>
      <c r="K211" s="146" t="s">
        <v>146</v>
      </c>
      <c r="L211" s="34"/>
      <c r="M211" s="151" t="s">
        <v>3</v>
      </c>
      <c r="N211" s="152" t="s">
        <v>48</v>
      </c>
      <c r="O211" s="54"/>
      <c r="P211" s="153">
        <f>O211*H211</f>
        <v>0</v>
      </c>
      <c r="Q211" s="153">
        <v>0</v>
      </c>
      <c r="R211" s="153">
        <f>Q211*H211</f>
        <v>0</v>
      </c>
      <c r="S211" s="153">
        <v>0</v>
      </c>
      <c r="T211" s="154">
        <f>S211*H211</f>
        <v>0</v>
      </c>
      <c r="U211" s="33"/>
      <c r="V211" s="33"/>
      <c r="W211" s="33"/>
      <c r="X211" s="33"/>
      <c r="Y211" s="33"/>
      <c r="Z211" s="33"/>
      <c r="AA211" s="33"/>
      <c r="AB211" s="33"/>
      <c r="AC211" s="33"/>
      <c r="AD211" s="33"/>
      <c r="AE211" s="33"/>
      <c r="AR211" s="155" t="s">
        <v>147</v>
      </c>
      <c r="AT211" s="155" t="s">
        <v>142</v>
      </c>
      <c r="AU211" s="155" t="s">
        <v>87</v>
      </c>
      <c r="AY211" s="18" t="s">
        <v>140</v>
      </c>
      <c r="BE211" s="156">
        <f>IF(N211="základní",J211,0)</f>
        <v>0</v>
      </c>
      <c r="BF211" s="156">
        <f>IF(N211="snížená",J211,0)</f>
        <v>0</v>
      </c>
      <c r="BG211" s="156">
        <f>IF(N211="zákl. přenesená",J211,0)</f>
        <v>0</v>
      </c>
      <c r="BH211" s="156">
        <f>IF(N211="sníž. přenesená",J211,0)</f>
        <v>0</v>
      </c>
      <c r="BI211" s="156">
        <f>IF(N211="nulová",J211,0)</f>
        <v>0</v>
      </c>
      <c r="BJ211" s="18" t="s">
        <v>84</v>
      </c>
      <c r="BK211" s="156">
        <f>ROUND(I211*H211,2)</f>
        <v>0</v>
      </c>
      <c r="BL211" s="18" t="s">
        <v>147</v>
      </c>
      <c r="BM211" s="155" t="s">
        <v>1085</v>
      </c>
    </row>
    <row r="212" spans="1:65" s="2" customFormat="1" ht="29.25">
      <c r="A212" s="33"/>
      <c r="B212" s="34"/>
      <c r="C212" s="33"/>
      <c r="D212" s="157" t="s">
        <v>149</v>
      </c>
      <c r="E212" s="33"/>
      <c r="F212" s="158" t="s">
        <v>1081</v>
      </c>
      <c r="G212" s="33"/>
      <c r="H212" s="33"/>
      <c r="I212" s="159"/>
      <c r="J212" s="33"/>
      <c r="K212" s="33"/>
      <c r="L212" s="34"/>
      <c r="M212" s="160"/>
      <c r="N212" s="161"/>
      <c r="O212" s="54"/>
      <c r="P212" s="54"/>
      <c r="Q212" s="54"/>
      <c r="R212" s="54"/>
      <c r="S212" s="54"/>
      <c r="T212" s="55"/>
      <c r="U212" s="33"/>
      <c r="V212" s="33"/>
      <c r="W212" s="33"/>
      <c r="X212" s="33"/>
      <c r="Y212" s="33"/>
      <c r="Z212" s="33"/>
      <c r="AA212" s="33"/>
      <c r="AB212" s="33"/>
      <c r="AC212" s="33"/>
      <c r="AD212" s="33"/>
      <c r="AE212" s="33"/>
      <c r="AT212" s="18" t="s">
        <v>149</v>
      </c>
      <c r="AU212" s="18" t="s">
        <v>87</v>
      </c>
    </row>
    <row r="213" spans="1:65" s="12" customFormat="1" ht="22.9" customHeight="1">
      <c r="B213" s="130"/>
      <c r="D213" s="131" t="s">
        <v>76</v>
      </c>
      <c r="E213" s="141" t="s">
        <v>643</v>
      </c>
      <c r="F213" s="141" t="s">
        <v>644</v>
      </c>
      <c r="I213" s="133"/>
      <c r="J213" s="142">
        <f>BK213</f>
        <v>0</v>
      </c>
      <c r="L213" s="130"/>
      <c r="M213" s="135"/>
      <c r="N213" s="136"/>
      <c r="O213" s="136"/>
      <c r="P213" s="137">
        <f>SUM(P214:P217)</f>
        <v>0</v>
      </c>
      <c r="Q213" s="136"/>
      <c r="R213" s="137">
        <f>SUM(R214:R217)</f>
        <v>0</v>
      </c>
      <c r="S213" s="136"/>
      <c r="T213" s="138">
        <f>SUM(T214:T217)</f>
        <v>0</v>
      </c>
      <c r="AR213" s="131" t="s">
        <v>84</v>
      </c>
      <c r="AT213" s="139" t="s">
        <v>76</v>
      </c>
      <c r="AU213" s="139" t="s">
        <v>84</v>
      </c>
      <c r="AY213" s="131" t="s">
        <v>140</v>
      </c>
      <c r="BK213" s="140">
        <f>SUM(BK214:BK217)</f>
        <v>0</v>
      </c>
    </row>
    <row r="214" spans="1:65" s="2" customFormat="1" ht="24">
      <c r="A214" s="33"/>
      <c r="B214" s="143"/>
      <c r="C214" s="144" t="s">
        <v>365</v>
      </c>
      <c r="D214" s="144" t="s">
        <v>142</v>
      </c>
      <c r="E214" s="145" t="s">
        <v>1086</v>
      </c>
      <c r="F214" s="146" t="s">
        <v>1087</v>
      </c>
      <c r="G214" s="147" t="s">
        <v>197</v>
      </c>
      <c r="H214" s="148">
        <v>79.900999999999996</v>
      </c>
      <c r="I214" s="149"/>
      <c r="J214" s="150">
        <f>ROUND(I214*H214,2)</f>
        <v>0</v>
      </c>
      <c r="K214" s="146" t="s">
        <v>146</v>
      </c>
      <c r="L214" s="34"/>
      <c r="M214" s="151" t="s">
        <v>3</v>
      </c>
      <c r="N214" s="152" t="s">
        <v>48</v>
      </c>
      <c r="O214" s="54"/>
      <c r="P214" s="153">
        <f>O214*H214</f>
        <v>0</v>
      </c>
      <c r="Q214" s="153">
        <v>0</v>
      </c>
      <c r="R214" s="153">
        <f>Q214*H214</f>
        <v>0</v>
      </c>
      <c r="S214" s="153">
        <v>0</v>
      </c>
      <c r="T214" s="154">
        <f>S214*H214</f>
        <v>0</v>
      </c>
      <c r="U214" s="33"/>
      <c r="V214" s="33"/>
      <c r="W214" s="33"/>
      <c r="X214" s="33"/>
      <c r="Y214" s="33"/>
      <c r="Z214" s="33"/>
      <c r="AA214" s="33"/>
      <c r="AB214" s="33"/>
      <c r="AC214" s="33"/>
      <c r="AD214" s="33"/>
      <c r="AE214" s="33"/>
      <c r="AR214" s="155" t="s">
        <v>147</v>
      </c>
      <c r="AT214" s="155" t="s">
        <v>142</v>
      </c>
      <c r="AU214" s="155" t="s">
        <v>87</v>
      </c>
      <c r="AY214" s="18" t="s">
        <v>140</v>
      </c>
      <c r="BE214" s="156">
        <f>IF(N214="základní",J214,0)</f>
        <v>0</v>
      </c>
      <c r="BF214" s="156">
        <f>IF(N214="snížená",J214,0)</f>
        <v>0</v>
      </c>
      <c r="BG214" s="156">
        <f>IF(N214="zákl. přenesená",J214,0)</f>
        <v>0</v>
      </c>
      <c r="BH214" s="156">
        <f>IF(N214="sníž. přenesená",J214,0)</f>
        <v>0</v>
      </c>
      <c r="BI214" s="156">
        <f>IF(N214="nulová",J214,0)</f>
        <v>0</v>
      </c>
      <c r="BJ214" s="18" t="s">
        <v>84</v>
      </c>
      <c r="BK214" s="156">
        <f>ROUND(I214*H214,2)</f>
        <v>0</v>
      </c>
      <c r="BL214" s="18" t="s">
        <v>147</v>
      </c>
      <c r="BM214" s="155" t="s">
        <v>1088</v>
      </c>
    </row>
    <row r="215" spans="1:65" s="2" customFormat="1" ht="39">
      <c r="A215" s="33"/>
      <c r="B215" s="34"/>
      <c r="C215" s="33"/>
      <c r="D215" s="157" t="s">
        <v>149</v>
      </c>
      <c r="E215" s="33"/>
      <c r="F215" s="158" t="s">
        <v>1089</v>
      </c>
      <c r="G215" s="33"/>
      <c r="H215" s="33"/>
      <c r="I215" s="159"/>
      <c r="J215" s="33"/>
      <c r="K215" s="33"/>
      <c r="L215" s="34"/>
      <c r="M215" s="160"/>
      <c r="N215" s="161"/>
      <c r="O215" s="54"/>
      <c r="P215" s="54"/>
      <c r="Q215" s="54"/>
      <c r="R215" s="54"/>
      <c r="S215" s="54"/>
      <c r="T215" s="55"/>
      <c r="U215" s="33"/>
      <c r="V215" s="33"/>
      <c r="W215" s="33"/>
      <c r="X215" s="33"/>
      <c r="Y215" s="33"/>
      <c r="Z215" s="33"/>
      <c r="AA215" s="33"/>
      <c r="AB215" s="33"/>
      <c r="AC215" s="33"/>
      <c r="AD215" s="33"/>
      <c r="AE215" s="33"/>
      <c r="AT215" s="18" t="s">
        <v>149</v>
      </c>
      <c r="AU215" s="18" t="s">
        <v>87</v>
      </c>
    </row>
    <row r="216" spans="1:65" s="2" customFormat="1" ht="24">
      <c r="A216" s="33"/>
      <c r="B216" s="143"/>
      <c r="C216" s="144" t="s">
        <v>369</v>
      </c>
      <c r="D216" s="144" t="s">
        <v>142</v>
      </c>
      <c r="E216" s="145" t="s">
        <v>1090</v>
      </c>
      <c r="F216" s="146" t="s">
        <v>1091</v>
      </c>
      <c r="G216" s="147" t="s">
        <v>197</v>
      </c>
      <c r="H216" s="148">
        <v>79.900999999999996</v>
      </c>
      <c r="I216" s="149"/>
      <c r="J216" s="150">
        <f>ROUND(I216*H216,2)</f>
        <v>0</v>
      </c>
      <c r="K216" s="146" t="s">
        <v>146</v>
      </c>
      <c r="L216" s="34"/>
      <c r="M216" s="151" t="s">
        <v>3</v>
      </c>
      <c r="N216" s="152" t="s">
        <v>48</v>
      </c>
      <c r="O216" s="54"/>
      <c r="P216" s="153">
        <f>O216*H216</f>
        <v>0</v>
      </c>
      <c r="Q216" s="153">
        <v>0</v>
      </c>
      <c r="R216" s="153">
        <f>Q216*H216</f>
        <v>0</v>
      </c>
      <c r="S216" s="153">
        <v>0</v>
      </c>
      <c r="T216" s="154">
        <f>S216*H216</f>
        <v>0</v>
      </c>
      <c r="U216" s="33"/>
      <c r="V216" s="33"/>
      <c r="W216" s="33"/>
      <c r="X216" s="33"/>
      <c r="Y216" s="33"/>
      <c r="Z216" s="33"/>
      <c r="AA216" s="33"/>
      <c r="AB216" s="33"/>
      <c r="AC216" s="33"/>
      <c r="AD216" s="33"/>
      <c r="AE216" s="33"/>
      <c r="AR216" s="155" t="s">
        <v>147</v>
      </c>
      <c r="AT216" s="155" t="s">
        <v>142</v>
      </c>
      <c r="AU216" s="155" t="s">
        <v>87</v>
      </c>
      <c r="AY216" s="18" t="s">
        <v>140</v>
      </c>
      <c r="BE216" s="156">
        <f>IF(N216="základní",J216,0)</f>
        <v>0</v>
      </c>
      <c r="BF216" s="156">
        <f>IF(N216="snížená",J216,0)</f>
        <v>0</v>
      </c>
      <c r="BG216" s="156">
        <f>IF(N216="zákl. přenesená",J216,0)</f>
        <v>0</v>
      </c>
      <c r="BH216" s="156">
        <f>IF(N216="sníž. přenesená",J216,0)</f>
        <v>0</v>
      </c>
      <c r="BI216" s="156">
        <f>IF(N216="nulová",J216,0)</f>
        <v>0</v>
      </c>
      <c r="BJ216" s="18" t="s">
        <v>84</v>
      </c>
      <c r="BK216" s="156">
        <f>ROUND(I216*H216,2)</f>
        <v>0</v>
      </c>
      <c r="BL216" s="18" t="s">
        <v>147</v>
      </c>
      <c r="BM216" s="155" t="s">
        <v>1092</v>
      </c>
    </row>
    <row r="217" spans="1:65" s="2" customFormat="1" ht="39">
      <c r="A217" s="33"/>
      <c r="B217" s="34"/>
      <c r="C217" s="33"/>
      <c r="D217" s="157" t="s">
        <v>149</v>
      </c>
      <c r="E217" s="33"/>
      <c r="F217" s="158" t="s">
        <v>1089</v>
      </c>
      <c r="G217" s="33"/>
      <c r="H217" s="33"/>
      <c r="I217" s="159"/>
      <c r="J217" s="33"/>
      <c r="K217" s="33"/>
      <c r="L217" s="34"/>
      <c r="M217" s="160"/>
      <c r="N217" s="161"/>
      <c r="O217" s="54"/>
      <c r="P217" s="54"/>
      <c r="Q217" s="54"/>
      <c r="R217" s="54"/>
      <c r="S217" s="54"/>
      <c r="T217" s="55"/>
      <c r="U217" s="33"/>
      <c r="V217" s="33"/>
      <c r="W217" s="33"/>
      <c r="X217" s="33"/>
      <c r="Y217" s="33"/>
      <c r="Z217" s="33"/>
      <c r="AA217" s="33"/>
      <c r="AB217" s="33"/>
      <c r="AC217" s="33"/>
      <c r="AD217" s="33"/>
      <c r="AE217" s="33"/>
      <c r="AT217" s="18" t="s">
        <v>149</v>
      </c>
      <c r="AU217" s="18" t="s">
        <v>87</v>
      </c>
    </row>
    <row r="218" spans="1:65" s="12" customFormat="1" ht="25.9" customHeight="1">
      <c r="B218" s="130"/>
      <c r="D218" s="131" t="s">
        <v>76</v>
      </c>
      <c r="E218" s="132" t="s">
        <v>653</v>
      </c>
      <c r="F218" s="132" t="s">
        <v>654</v>
      </c>
      <c r="I218" s="133"/>
      <c r="J218" s="134">
        <f>BK218</f>
        <v>0</v>
      </c>
      <c r="L218" s="130"/>
      <c r="M218" s="135"/>
      <c r="N218" s="136"/>
      <c r="O218" s="136"/>
      <c r="P218" s="137">
        <f>P219</f>
        <v>0</v>
      </c>
      <c r="Q218" s="136"/>
      <c r="R218" s="137">
        <f>R219</f>
        <v>0.40290330000000008</v>
      </c>
      <c r="S218" s="136"/>
      <c r="T218" s="138">
        <f>T219</f>
        <v>0</v>
      </c>
      <c r="AR218" s="131" t="s">
        <v>87</v>
      </c>
      <c r="AT218" s="139" t="s">
        <v>76</v>
      </c>
      <c r="AU218" s="139" t="s">
        <v>77</v>
      </c>
      <c r="AY218" s="131" t="s">
        <v>140</v>
      </c>
      <c r="BK218" s="140">
        <f>BK219</f>
        <v>0</v>
      </c>
    </row>
    <row r="219" spans="1:65" s="12" customFormat="1" ht="22.9" customHeight="1">
      <c r="B219" s="130"/>
      <c r="D219" s="131" t="s">
        <v>76</v>
      </c>
      <c r="E219" s="141" t="s">
        <v>655</v>
      </c>
      <c r="F219" s="141" t="s">
        <v>656</v>
      </c>
      <c r="I219" s="133"/>
      <c r="J219" s="142">
        <f>BK219</f>
        <v>0</v>
      </c>
      <c r="L219" s="130"/>
      <c r="M219" s="135"/>
      <c r="N219" s="136"/>
      <c r="O219" s="136"/>
      <c r="P219" s="137">
        <f>SUM(P220:P276)</f>
        <v>0</v>
      </c>
      <c r="Q219" s="136"/>
      <c r="R219" s="137">
        <f>SUM(R220:R276)</f>
        <v>0.40290330000000008</v>
      </c>
      <c r="S219" s="136"/>
      <c r="T219" s="138">
        <f>SUM(T220:T276)</f>
        <v>0</v>
      </c>
      <c r="AR219" s="131" t="s">
        <v>87</v>
      </c>
      <c r="AT219" s="139" t="s">
        <v>76</v>
      </c>
      <c r="AU219" s="139" t="s">
        <v>84</v>
      </c>
      <c r="AY219" s="131" t="s">
        <v>140</v>
      </c>
      <c r="BK219" s="140">
        <f>SUM(BK220:BK276)</f>
        <v>0</v>
      </c>
    </row>
    <row r="220" spans="1:65" s="2" customFormat="1" ht="21.75" customHeight="1">
      <c r="A220" s="33"/>
      <c r="B220" s="143"/>
      <c r="C220" s="144" t="s">
        <v>377</v>
      </c>
      <c r="D220" s="144" t="s">
        <v>142</v>
      </c>
      <c r="E220" s="145" t="s">
        <v>679</v>
      </c>
      <c r="F220" s="146" t="s">
        <v>680</v>
      </c>
      <c r="G220" s="147" t="s">
        <v>145</v>
      </c>
      <c r="H220" s="148">
        <v>13</v>
      </c>
      <c r="I220" s="149"/>
      <c r="J220" s="150">
        <f>ROUND(I220*H220,2)</f>
        <v>0</v>
      </c>
      <c r="K220" s="146" t="s">
        <v>146</v>
      </c>
      <c r="L220" s="34"/>
      <c r="M220" s="151" t="s">
        <v>3</v>
      </c>
      <c r="N220" s="152" t="s">
        <v>48</v>
      </c>
      <c r="O220" s="54"/>
      <c r="P220" s="153">
        <f>O220*H220</f>
        <v>0</v>
      </c>
      <c r="Q220" s="153">
        <v>0</v>
      </c>
      <c r="R220" s="153">
        <f>Q220*H220</f>
        <v>0</v>
      </c>
      <c r="S220" s="153">
        <v>0</v>
      </c>
      <c r="T220" s="154">
        <f>S220*H220</f>
        <v>0</v>
      </c>
      <c r="U220" s="33"/>
      <c r="V220" s="33"/>
      <c r="W220" s="33"/>
      <c r="X220" s="33"/>
      <c r="Y220" s="33"/>
      <c r="Z220" s="33"/>
      <c r="AA220" s="33"/>
      <c r="AB220" s="33"/>
      <c r="AC220" s="33"/>
      <c r="AD220" s="33"/>
      <c r="AE220" s="33"/>
      <c r="AR220" s="155" t="s">
        <v>242</v>
      </c>
      <c r="AT220" s="155" t="s">
        <v>142</v>
      </c>
      <c r="AU220" s="155" t="s">
        <v>87</v>
      </c>
      <c r="AY220" s="18" t="s">
        <v>140</v>
      </c>
      <c r="BE220" s="156">
        <f>IF(N220="základní",J220,0)</f>
        <v>0</v>
      </c>
      <c r="BF220" s="156">
        <f>IF(N220="snížená",J220,0)</f>
        <v>0</v>
      </c>
      <c r="BG220" s="156">
        <f>IF(N220="zákl. přenesená",J220,0)</f>
        <v>0</v>
      </c>
      <c r="BH220" s="156">
        <f>IF(N220="sníž. přenesená",J220,0)</f>
        <v>0</v>
      </c>
      <c r="BI220" s="156">
        <f>IF(N220="nulová",J220,0)</f>
        <v>0</v>
      </c>
      <c r="BJ220" s="18" t="s">
        <v>84</v>
      </c>
      <c r="BK220" s="156">
        <f>ROUND(I220*H220,2)</f>
        <v>0</v>
      </c>
      <c r="BL220" s="18" t="s">
        <v>242</v>
      </c>
      <c r="BM220" s="155" t="s">
        <v>1093</v>
      </c>
    </row>
    <row r="221" spans="1:65" s="2" customFormat="1" ht="29.25">
      <c r="A221" s="33"/>
      <c r="B221" s="34"/>
      <c r="C221" s="33"/>
      <c r="D221" s="157" t="s">
        <v>149</v>
      </c>
      <c r="E221" s="33"/>
      <c r="F221" s="158" t="s">
        <v>661</v>
      </c>
      <c r="G221" s="33"/>
      <c r="H221" s="33"/>
      <c r="I221" s="159"/>
      <c r="J221" s="33"/>
      <c r="K221" s="33"/>
      <c r="L221" s="34"/>
      <c r="M221" s="160"/>
      <c r="N221" s="161"/>
      <c r="O221" s="54"/>
      <c r="P221" s="54"/>
      <c r="Q221" s="54"/>
      <c r="R221" s="54"/>
      <c r="S221" s="54"/>
      <c r="T221" s="55"/>
      <c r="U221" s="33"/>
      <c r="V221" s="33"/>
      <c r="W221" s="33"/>
      <c r="X221" s="33"/>
      <c r="Y221" s="33"/>
      <c r="Z221" s="33"/>
      <c r="AA221" s="33"/>
      <c r="AB221" s="33"/>
      <c r="AC221" s="33"/>
      <c r="AD221" s="33"/>
      <c r="AE221" s="33"/>
      <c r="AT221" s="18" t="s">
        <v>149</v>
      </c>
      <c r="AU221" s="18" t="s">
        <v>87</v>
      </c>
    </row>
    <row r="222" spans="1:65" s="15" customFormat="1" ht="11.25">
      <c r="B222" s="178"/>
      <c r="D222" s="157" t="s">
        <v>151</v>
      </c>
      <c r="E222" s="179" t="s">
        <v>3</v>
      </c>
      <c r="F222" s="180" t="s">
        <v>953</v>
      </c>
      <c r="H222" s="179" t="s">
        <v>3</v>
      </c>
      <c r="I222" s="181"/>
      <c r="L222" s="178"/>
      <c r="M222" s="182"/>
      <c r="N222" s="183"/>
      <c r="O222" s="183"/>
      <c r="P222" s="183"/>
      <c r="Q222" s="183"/>
      <c r="R222" s="183"/>
      <c r="S222" s="183"/>
      <c r="T222" s="184"/>
      <c r="AT222" s="179" t="s">
        <v>151</v>
      </c>
      <c r="AU222" s="179" t="s">
        <v>87</v>
      </c>
      <c r="AV222" s="15" t="s">
        <v>84</v>
      </c>
      <c r="AW222" s="15" t="s">
        <v>37</v>
      </c>
      <c r="AX222" s="15" t="s">
        <v>77</v>
      </c>
      <c r="AY222" s="179" t="s">
        <v>140</v>
      </c>
    </row>
    <row r="223" spans="1:65" s="13" customFormat="1" ht="11.25">
      <c r="B223" s="162"/>
      <c r="D223" s="157" t="s">
        <v>151</v>
      </c>
      <c r="E223" s="163" t="s">
        <v>3</v>
      </c>
      <c r="F223" s="164" t="s">
        <v>1094</v>
      </c>
      <c r="H223" s="165">
        <v>13</v>
      </c>
      <c r="I223" s="166"/>
      <c r="L223" s="162"/>
      <c r="M223" s="167"/>
      <c r="N223" s="168"/>
      <c r="O223" s="168"/>
      <c r="P223" s="168"/>
      <c r="Q223" s="168"/>
      <c r="R223" s="168"/>
      <c r="S223" s="168"/>
      <c r="T223" s="169"/>
      <c r="AT223" s="163" t="s">
        <v>151</v>
      </c>
      <c r="AU223" s="163" t="s">
        <v>87</v>
      </c>
      <c r="AV223" s="13" t="s">
        <v>87</v>
      </c>
      <c r="AW223" s="13" t="s">
        <v>37</v>
      </c>
      <c r="AX223" s="13" t="s">
        <v>84</v>
      </c>
      <c r="AY223" s="163" t="s">
        <v>140</v>
      </c>
    </row>
    <row r="224" spans="1:65" s="2" customFormat="1" ht="16.5" customHeight="1">
      <c r="A224" s="33"/>
      <c r="B224" s="143"/>
      <c r="C224" s="185" t="s">
        <v>381</v>
      </c>
      <c r="D224" s="185" t="s">
        <v>211</v>
      </c>
      <c r="E224" s="186" t="s">
        <v>664</v>
      </c>
      <c r="F224" s="187" t="s">
        <v>665</v>
      </c>
      <c r="G224" s="188" t="s">
        <v>197</v>
      </c>
      <c r="H224" s="189">
        <v>4.0000000000000001E-3</v>
      </c>
      <c r="I224" s="190"/>
      <c r="J224" s="191">
        <f>ROUND(I224*H224,2)</f>
        <v>0</v>
      </c>
      <c r="K224" s="187" t="s">
        <v>146</v>
      </c>
      <c r="L224" s="192"/>
      <c r="M224" s="193" t="s">
        <v>3</v>
      </c>
      <c r="N224" s="194" t="s">
        <v>48</v>
      </c>
      <c r="O224" s="54"/>
      <c r="P224" s="153">
        <f>O224*H224</f>
        <v>0</v>
      </c>
      <c r="Q224" s="153">
        <v>1</v>
      </c>
      <c r="R224" s="153">
        <f>Q224*H224</f>
        <v>4.0000000000000001E-3</v>
      </c>
      <c r="S224" s="153">
        <v>0</v>
      </c>
      <c r="T224" s="154">
        <f>S224*H224</f>
        <v>0</v>
      </c>
      <c r="U224" s="33"/>
      <c r="V224" s="33"/>
      <c r="W224" s="33"/>
      <c r="X224" s="33"/>
      <c r="Y224" s="33"/>
      <c r="Z224" s="33"/>
      <c r="AA224" s="33"/>
      <c r="AB224" s="33"/>
      <c r="AC224" s="33"/>
      <c r="AD224" s="33"/>
      <c r="AE224" s="33"/>
      <c r="AR224" s="155" t="s">
        <v>335</v>
      </c>
      <c r="AT224" s="155" t="s">
        <v>211</v>
      </c>
      <c r="AU224" s="155" t="s">
        <v>87</v>
      </c>
      <c r="AY224" s="18" t="s">
        <v>140</v>
      </c>
      <c r="BE224" s="156">
        <f>IF(N224="základní",J224,0)</f>
        <v>0</v>
      </c>
      <c r="BF224" s="156">
        <f>IF(N224="snížená",J224,0)</f>
        <v>0</v>
      </c>
      <c r="BG224" s="156">
        <f>IF(N224="zákl. přenesená",J224,0)</f>
        <v>0</v>
      </c>
      <c r="BH224" s="156">
        <f>IF(N224="sníž. přenesená",J224,0)</f>
        <v>0</v>
      </c>
      <c r="BI224" s="156">
        <f>IF(N224="nulová",J224,0)</f>
        <v>0</v>
      </c>
      <c r="BJ224" s="18" t="s">
        <v>84</v>
      </c>
      <c r="BK224" s="156">
        <f>ROUND(I224*H224,2)</f>
        <v>0</v>
      </c>
      <c r="BL224" s="18" t="s">
        <v>242</v>
      </c>
      <c r="BM224" s="155" t="s">
        <v>1095</v>
      </c>
    </row>
    <row r="225" spans="1:65" s="13" customFormat="1" ht="11.25">
      <c r="B225" s="162"/>
      <c r="D225" s="157" t="s">
        <v>151</v>
      </c>
      <c r="E225" s="163" t="s">
        <v>3</v>
      </c>
      <c r="F225" s="164" t="s">
        <v>1096</v>
      </c>
      <c r="H225" s="165">
        <v>4.0000000000000001E-3</v>
      </c>
      <c r="I225" s="166"/>
      <c r="L225" s="162"/>
      <c r="M225" s="167"/>
      <c r="N225" s="168"/>
      <c r="O225" s="168"/>
      <c r="P225" s="168"/>
      <c r="Q225" s="168"/>
      <c r="R225" s="168"/>
      <c r="S225" s="168"/>
      <c r="T225" s="169"/>
      <c r="AT225" s="163" t="s">
        <v>151</v>
      </c>
      <c r="AU225" s="163" t="s">
        <v>87</v>
      </c>
      <c r="AV225" s="13" t="s">
        <v>87</v>
      </c>
      <c r="AW225" s="13" t="s">
        <v>37</v>
      </c>
      <c r="AX225" s="13" t="s">
        <v>84</v>
      </c>
      <c r="AY225" s="163" t="s">
        <v>140</v>
      </c>
    </row>
    <row r="226" spans="1:65" s="2" customFormat="1" ht="21.75" customHeight="1">
      <c r="A226" s="33"/>
      <c r="B226" s="143"/>
      <c r="C226" s="144" t="s">
        <v>387</v>
      </c>
      <c r="D226" s="144" t="s">
        <v>142</v>
      </c>
      <c r="E226" s="145" t="s">
        <v>693</v>
      </c>
      <c r="F226" s="146" t="s">
        <v>694</v>
      </c>
      <c r="G226" s="147" t="s">
        <v>145</v>
      </c>
      <c r="H226" s="148">
        <v>26</v>
      </c>
      <c r="I226" s="149"/>
      <c r="J226" s="150">
        <f>ROUND(I226*H226,2)</f>
        <v>0</v>
      </c>
      <c r="K226" s="146" t="s">
        <v>146</v>
      </c>
      <c r="L226" s="34"/>
      <c r="M226" s="151" t="s">
        <v>3</v>
      </c>
      <c r="N226" s="152" t="s">
        <v>48</v>
      </c>
      <c r="O226" s="54"/>
      <c r="P226" s="153">
        <f>O226*H226</f>
        <v>0</v>
      </c>
      <c r="Q226" s="153">
        <v>0</v>
      </c>
      <c r="R226" s="153">
        <f>Q226*H226</f>
        <v>0</v>
      </c>
      <c r="S226" s="153">
        <v>0</v>
      </c>
      <c r="T226" s="154">
        <f>S226*H226</f>
        <v>0</v>
      </c>
      <c r="U226" s="33"/>
      <c r="V226" s="33"/>
      <c r="W226" s="33"/>
      <c r="X226" s="33"/>
      <c r="Y226" s="33"/>
      <c r="Z226" s="33"/>
      <c r="AA226" s="33"/>
      <c r="AB226" s="33"/>
      <c r="AC226" s="33"/>
      <c r="AD226" s="33"/>
      <c r="AE226" s="33"/>
      <c r="AR226" s="155" t="s">
        <v>242</v>
      </c>
      <c r="AT226" s="155" t="s">
        <v>142</v>
      </c>
      <c r="AU226" s="155" t="s">
        <v>87</v>
      </c>
      <c r="AY226" s="18" t="s">
        <v>140</v>
      </c>
      <c r="BE226" s="156">
        <f>IF(N226="základní",J226,0)</f>
        <v>0</v>
      </c>
      <c r="BF226" s="156">
        <f>IF(N226="snížená",J226,0)</f>
        <v>0</v>
      </c>
      <c r="BG226" s="156">
        <f>IF(N226="zákl. přenesená",J226,0)</f>
        <v>0</v>
      </c>
      <c r="BH226" s="156">
        <f>IF(N226="sníž. přenesená",J226,0)</f>
        <v>0</v>
      </c>
      <c r="BI226" s="156">
        <f>IF(N226="nulová",J226,0)</f>
        <v>0</v>
      </c>
      <c r="BJ226" s="18" t="s">
        <v>84</v>
      </c>
      <c r="BK226" s="156">
        <f>ROUND(I226*H226,2)</f>
        <v>0</v>
      </c>
      <c r="BL226" s="18" t="s">
        <v>242</v>
      </c>
      <c r="BM226" s="155" t="s">
        <v>1097</v>
      </c>
    </row>
    <row r="227" spans="1:65" s="2" customFormat="1" ht="29.25">
      <c r="A227" s="33"/>
      <c r="B227" s="34"/>
      <c r="C227" s="33"/>
      <c r="D227" s="157" t="s">
        <v>149</v>
      </c>
      <c r="E227" s="33"/>
      <c r="F227" s="158" t="s">
        <v>661</v>
      </c>
      <c r="G227" s="33"/>
      <c r="H227" s="33"/>
      <c r="I227" s="159"/>
      <c r="J227" s="33"/>
      <c r="K227" s="33"/>
      <c r="L227" s="34"/>
      <c r="M227" s="160"/>
      <c r="N227" s="161"/>
      <c r="O227" s="54"/>
      <c r="P227" s="54"/>
      <c r="Q227" s="54"/>
      <c r="R227" s="54"/>
      <c r="S227" s="54"/>
      <c r="T227" s="55"/>
      <c r="U227" s="33"/>
      <c r="V227" s="33"/>
      <c r="W227" s="33"/>
      <c r="X227" s="33"/>
      <c r="Y227" s="33"/>
      <c r="Z227" s="33"/>
      <c r="AA227" s="33"/>
      <c r="AB227" s="33"/>
      <c r="AC227" s="33"/>
      <c r="AD227" s="33"/>
      <c r="AE227" s="33"/>
      <c r="AT227" s="18" t="s">
        <v>149</v>
      </c>
      <c r="AU227" s="18" t="s">
        <v>87</v>
      </c>
    </row>
    <row r="228" spans="1:65" s="15" customFormat="1" ht="11.25">
      <c r="B228" s="178"/>
      <c r="D228" s="157" t="s">
        <v>151</v>
      </c>
      <c r="E228" s="179" t="s">
        <v>3</v>
      </c>
      <c r="F228" s="180" t="s">
        <v>953</v>
      </c>
      <c r="H228" s="179" t="s">
        <v>3</v>
      </c>
      <c r="I228" s="181"/>
      <c r="L228" s="178"/>
      <c r="M228" s="182"/>
      <c r="N228" s="183"/>
      <c r="O228" s="183"/>
      <c r="P228" s="183"/>
      <c r="Q228" s="183"/>
      <c r="R228" s="183"/>
      <c r="S228" s="183"/>
      <c r="T228" s="184"/>
      <c r="AT228" s="179" t="s">
        <v>151</v>
      </c>
      <c r="AU228" s="179" t="s">
        <v>87</v>
      </c>
      <c r="AV228" s="15" t="s">
        <v>84</v>
      </c>
      <c r="AW228" s="15" t="s">
        <v>37</v>
      </c>
      <c r="AX228" s="15" t="s">
        <v>77</v>
      </c>
      <c r="AY228" s="179" t="s">
        <v>140</v>
      </c>
    </row>
    <row r="229" spans="1:65" s="13" customFormat="1" ht="11.25">
      <c r="B229" s="162"/>
      <c r="D229" s="157" t="s">
        <v>151</v>
      </c>
      <c r="E229" s="163" t="s">
        <v>3</v>
      </c>
      <c r="F229" s="164" t="s">
        <v>1098</v>
      </c>
      <c r="H229" s="165">
        <v>26</v>
      </c>
      <c r="I229" s="166"/>
      <c r="L229" s="162"/>
      <c r="M229" s="167"/>
      <c r="N229" s="168"/>
      <c r="O229" s="168"/>
      <c r="P229" s="168"/>
      <c r="Q229" s="168"/>
      <c r="R229" s="168"/>
      <c r="S229" s="168"/>
      <c r="T229" s="169"/>
      <c r="AT229" s="163" t="s">
        <v>151</v>
      </c>
      <c r="AU229" s="163" t="s">
        <v>87</v>
      </c>
      <c r="AV229" s="13" t="s">
        <v>87</v>
      </c>
      <c r="AW229" s="13" t="s">
        <v>37</v>
      </c>
      <c r="AX229" s="13" t="s">
        <v>84</v>
      </c>
      <c r="AY229" s="163" t="s">
        <v>140</v>
      </c>
    </row>
    <row r="230" spans="1:65" s="2" customFormat="1" ht="16.5" customHeight="1">
      <c r="A230" s="33"/>
      <c r="B230" s="143"/>
      <c r="C230" s="185" t="s">
        <v>391</v>
      </c>
      <c r="D230" s="185" t="s">
        <v>211</v>
      </c>
      <c r="E230" s="186" t="s">
        <v>674</v>
      </c>
      <c r="F230" s="187" t="s">
        <v>675</v>
      </c>
      <c r="G230" s="188" t="s">
        <v>197</v>
      </c>
      <c r="H230" s="189">
        <v>1.0999999999999999E-2</v>
      </c>
      <c r="I230" s="190"/>
      <c r="J230" s="191">
        <f>ROUND(I230*H230,2)</f>
        <v>0</v>
      </c>
      <c r="K230" s="187" t="s">
        <v>146</v>
      </c>
      <c r="L230" s="192"/>
      <c r="M230" s="193" t="s">
        <v>3</v>
      </c>
      <c r="N230" s="194" t="s">
        <v>48</v>
      </c>
      <c r="O230" s="54"/>
      <c r="P230" s="153">
        <f>O230*H230</f>
        <v>0</v>
      </c>
      <c r="Q230" s="153">
        <v>1</v>
      </c>
      <c r="R230" s="153">
        <f>Q230*H230</f>
        <v>1.0999999999999999E-2</v>
      </c>
      <c r="S230" s="153">
        <v>0</v>
      </c>
      <c r="T230" s="154">
        <f>S230*H230</f>
        <v>0</v>
      </c>
      <c r="U230" s="33"/>
      <c r="V230" s="33"/>
      <c r="W230" s="33"/>
      <c r="X230" s="33"/>
      <c r="Y230" s="33"/>
      <c r="Z230" s="33"/>
      <c r="AA230" s="33"/>
      <c r="AB230" s="33"/>
      <c r="AC230" s="33"/>
      <c r="AD230" s="33"/>
      <c r="AE230" s="33"/>
      <c r="AR230" s="155" t="s">
        <v>335</v>
      </c>
      <c r="AT230" s="155" t="s">
        <v>211</v>
      </c>
      <c r="AU230" s="155" t="s">
        <v>87</v>
      </c>
      <c r="AY230" s="18" t="s">
        <v>140</v>
      </c>
      <c r="BE230" s="156">
        <f>IF(N230="základní",J230,0)</f>
        <v>0</v>
      </c>
      <c r="BF230" s="156">
        <f>IF(N230="snížená",J230,0)</f>
        <v>0</v>
      </c>
      <c r="BG230" s="156">
        <f>IF(N230="zákl. přenesená",J230,0)</f>
        <v>0</v>
      </c>
      <c r="BH230" s="156">
        <f>IF(N230="sníž. přenesená",J230,0)</f>
        <v>0</v>
      </c>
      <c r="BI230" s="156">
        <f>IF(N230="nulová",J230,0)</f>
        <v>0</v>
      </c>
      <c r="BJ230" s="18" t="s">
        <v>84</v>
      </c>
      <c r="BK230" s="156">
        <f>ROUND(I230*H230,2)</f>
        <v>0</v>
      </c>
      <c r="BL230" s="18" t="s">
        <v>242</v>
      </c>
      <c r="BM230" s="155" t="s">
        <v>1099</v>
      </c>
    </row>
    <row r="231" spans="1:65" s="13" customFormat="1" ht="11.25">
      <c r="B231" s="162"/>
      <c r="D231" s="157" t="s">
        <v>151</v>
      </c>
      <c r="E231" s="163" t="s">
        <v>3</v>
      </c>
      <c r="F231" s="164" t="s">
        <v>1100</v>
      </c>
      <c r="H231" s="165">
        <v>1.0999999999999999E-2</v>
      </c>
      <c r="I231" s="166"/>
      <c r="L231" s="162"/>
      <c r="M231" s="167"/>
      <c r="N231" s="168"/>
      <c r="O231" s="168"/>
      <c r="P231" s="168"/>
      <c r="Q231" s="168"/>
      <c r="R231" s="168"/>
      <c r="S231" s="168"/>
      <c r="T231" s="169"/>
      <c r="AT231" s="163" t="s">
        <v>151</v>
      </c>
      <c r="AU231" s="163" t="s">
        <v>87</v>
      </c>
      <c r="AV231" s="13" t="s">
        <v>87</v>
      </c>
      <c r="AW231" s="13" t="s">
        <v>37</v>
      </c>
      <c r="AX231" s="13" t="s">
        <v>84</v>
      </c>
      <c r="AY231" s="163" t="s">
        <v>140</v>
      </c>
    </row>
    <row r="232" spans="1:65" s="2" customFormat="1" ht="16.5" customHeight="1">
      <c r="A232" s="33"/>
      <c r="B232" s="143"/>
      <c r="C232" s="144" t="s">
        <v>397</v>
      </c>
      <c r="D232" s="144" t="s">
        <v>142</v>
      </c>
      <c r="E232" s="145" t="s">
        <v>1101</v>
      </c>
      <c r="F232" s="146" t="s">
        <v>1102</v>
      </c>
      <c r="G232" s="147" t="s">
        <v>145</v>
      </c>
      <c r="H232" s="148">
        <v>22.513999999999999</v>
      </c>
      <c r="I232" s="149"/>
      <c r="J232" s="150">
        <f>ROUND(I232*H232,2)</f>
        <v>0</v>
      </c>
      <c r="K232" s="146" t="s">
        <v>146</v>
      </c>
      <c r="L232" s="34"/>
      <c r="M232" s="151" t="s">
        <v>3</v>
      </c>
      <c r="N232" s="152" t="s">
        <v>48</v>
      </c>
      <c r="O232" s="54"/>
      <c r="P232" s="153">
        <f>O232*H232</f>
        <v>0</v>
      </c>
      <c r="Q232" s="153">
        <v>0</v>
      </c>
      <c r="R232" s="153">
        <f>Q232*H232</f>
        <v>0</v>
      </c>
      <c r="S232" s="153">
        <v>0</v>
      </c>
      <c r="T232" s="154">
        <f>S232*H232</f>
        <v>0</v>
      </c>
      <c r="U232" s="33"/>
      <c r="V232" s="33"/>
      <c r="W232" s="33"/>
      <c r="X232" s="33"/>
      <c r="Y232" s="33"/>
      <c r="Z232" s="33"/>
      <c r="AA232" s="33"/>
      <c r="AB232" s="33"/>
      <c r="AC232" s="33"/>
      <c r="AD232" s="33"/>
      <c r="AE232" s="33"/>
      <c r="AR232" s="155" t="s">
        <v>242</v>
      </c>
      <c r="AT232" s="155" t="s">
        <v>142</v>
      </c>
      <c r="AU232" s="155" t="s">
        <v>87</v>
      </c>
      <c r="AY232" s="18" t="s">
        <v>140</v>
      </c>
      <c r="BE232" s="156">
        <f>IF(N232="základní",J232,0)</f>
        <v>0</v>
      </c>
      <c r="BF232" s="156">
        <f>IF(N232="snížená",J232,0)</f>
        <v>0</v>
      </c>
      <c r="BG232" s="156">
        <f>IF(N232="zákl. přenesená",J232,0)</f>
        <v>0</v>
      </c>
      <c r="BH232" s="156">
        <f>IF(N232="sníž. přenesená",J232,0)</f>
        <v>0</v>
      </c>
      <c r="BI232" s="156">
        <f>IF(N232="nulová",J232,0)</f>
        <v>0</v>
      </c>
      <c r="BJ232" s="18" t="s">
        <v>84</v>
      </c>
      <c r="BK232" s="156">
        <f>ROUND(I232*H232,2)</f>
        <v>0</v>
      </c>
      <c r="BL232" s="18" t="s">
        <v>242</v>
      </c>
      <c r="BM232" s="155" t="s">
        <v>1103</v>
      </c>
    </row>
    <row r="233" spans="1:65" s="2" customFormat="1" ht="29.25">
      <c r="A233" s="33"/>
      <c r="B233" s="34"/>
      <c r="C233" s="33"/>
      <c r="D233" s="157" t="s">
        <v>149</v>
      </c>
      <c r="E233" s="33"/>
      <c r="F233" s="158" t="s">
        <v>1104</v>
      </c>
      <c r="G233" s="33"/>
      <c r="H233" s="33"/>
      <c r="I233" s="159"/>
      <c r="J233" s="33"/>
      <c r="K233" s="33"/>
      <c r="L233" s="34"/>
      <c r="M233" s="160"/>
      <c r="N233" s="161"/>
      <c r="O233" s="54"/>
      <c r="P233" s="54"/>
      <c r="Q233" s="54"/>
      <c r="R233" s="54"/>
      <c r="S233" s="54"/>
      <c r="T233" s="55"/>
      <c r="U233" s="33"/>
      <c r="V233" s="33"/>
      <c r="W233" s="33"/>
      <c r="X233" s="33"/>
      <c r="Y233" s="33"/>
      <c r="Z233" s="33"/>
      <c r="AA233" s="33"/>
      <c r="AB233" s="33"/>
      <c r="AC233" s="33"/>
      <c r="AD233" s="33"/>
      <c r="AE233" s="33"/>
      <c r="AT233" s="18" t="s">
        <v>149</v>
      </c>
      <c r="AU233" s="18" t="s">
        <v>87</v>
      </c>
    </row>
    <row r="234" spans="1:65" s="15" customFormat="1" ht="11.25">
      <c r="B234" s="178"/>
      <c r="D234" s="157" t="s">
        <v>151</v>
      </c>
      <c r="E234" s="179" t="s">
        <v>3</v>
      </c>
      <c r="F234" s="180" t="s">
        <v>953</v>
      </c>
      <c r="H234" s="179" t="s">
        <v>3</v>
      </c>
      <c r="I234" s="181"/>
      <c r="L234" s="178"/>
      <c r="M234" s="182"/>
      <c r="N234" s="183"/>
      <c r="O234" s="183"/>
      <c r="P234" s="183"/>
      <c r="Q234" s="183"/>
      <c r="R234" s="183"/>
      <c r="S234" s="183"/>
      <c r="T234" s="184"/>
      <c r="AT234" s="179" t="s">
        <v>151</v>
      </c>
      <c r="AU234" s="179" t="s">
        <v>87</v>
      </c>
      <c r="AV234" s="15" t="s">
        <v>84</v>
      </c>
      <c r="AW234" s="15" t="s">
        <v>37</v>
      </c>
      <c r="AX234" s="15" t="s">
        <v>77</v>
      </c>
      <c r="AY234" s="179" t="s">
        <v>140</v>
      </c>
    </row>
    <row r="235" spans="1:65" s="13" customFormat="1" ht="11.25">
      <c r="B235" s="162"/>
      <c r="D235" s="157" t="s">
        <v>151</v>
      </c>
      <c r="E235" s="163" t="s">
        <v>3</v>
      </c>
      <c r="F235" s="164" t="s">
        <v>1105</v>
      </c>
      <c r="H235" s="165">
        <v>22.513999999999999</v>
      </c>
      <c r="I235" s="166"/>
      <c r="L235" s="162"/>
      <c r="M235" s="167"/>
      <c r="N235" s="168"/>
      <c r="O235" s="168"/>
      <c r="P235" s="168"/>
      <c r="Q235" s="168"/>
      <c r="R235" s="168"/>
      <c r="S235" s="168"/>
      <c r="T235" s="169"/>
      <c r="AT235" s="163" t="s">
        <v>151</v>
      </c>
      <c r="AU235" s="163" t="s">
        <v>87</v>
      </c>
      <c r="AV235" s="13" t="s">
        <v>87</v>
      </c>
      <c r="AW235" s="13" t="s">
        <v>37</v>
      </c>
      <c r="AX235" s="13" t="s">
        <v>84</v>
      </c>
      <c r="AY235" s="163" t="s">
        <v>140</v>
      </c>
    </row>
    <row r="236" spans="1:65" s="2" customFormat="1" ht="16.5" customHeight="1">
      <c r="A236" s="33"/>
      <c r="B236" s="143"/>
      <c r="C236" s="185" t="s">
        <v>402</v>
      </c>
      <c r="D236" s="185" t="s">
        <v>211</v>
      </c>
      <c r="E236" s="186" t="s">
        <v>1106</v>
      </c>
      <c r="F236" s="187" t="s">
        <v>1107</v>
      </c>
      <c r="G236" s="188" t="s">
        <v>145</v>
      </c>
      <c r="H236" s="189">
        <v>27.49</v>
      </c>
      <c r="I236" s="190"/>
      <c r="J236" s="191">
        <f>ROUND(I236*H236,2)</f>
        <v>0</v>
      </c>
      <c r="K236" s="187" t="s">
        <v>146</v>
      </c>
      <c r="L236" s="192"/>
      <c r="M236" s="193" t="s">
        <v>3</v>
      </c>
      <c r="N236" s="194" t="s">
        <v>48</v>
      </c>
      <c r="O236" s="54"/>
      <c r="P236" s="153">
        <f>O236*H236</f>
        <v>0</v>
      </c>
      <c r="Q236" s="153">
        <v>8.0000000000000004E-4</v>
      </c>
      <c r="R236" s="153">
        <f>Q236*H236</f>
        <v>2.1992000000000001E-2</v>
      </c>
      <c r="S236" s="153">
        <v>0</v>
      </c>
      <c r="T236" s="154">
        <f>S236*H236</f>
        <v>0</v>
      </c>
      <c r="U236" s="33"/>
      <c r="V236" s="33"/>
      <c r="W236" s="33"/>
      <c r="X236" s="33"/>
      <c r="Y236" s="33"/>
      <c r="Z236" s="33"/>
      <c r="AA236" s="33"/>
      <c r="AB236" s="33"/>
      <c r="AC236" s="33"/>
      <c r="AD236" s="33"/>
      <c r="AE236" s="33"/>
      <c r="AR236" s="155" t="s">
        <v>335</v>
      </c>
      <c r="AT236" s="155" t="s">
        <v>211</v>
      </c>
      <c r="AU236" s="155" t="s">
        <v>87</v>
      </c>
      <c r="AY236" s="18" t="s">
        <v>140</v>
      </c>
      <c r="BE236" s="156">
        <f>IF(N236="základní",J236,0)</f>
        <v>0</v>
      </c>
      <c r="BF236" s="156">
        <f>IF(N236="snížená",J236,0)</f>
        <v>0</v>
      </c>
      <c r="BG236" s="156">
        <f>IF(N236="zákl. přenesená",J236,0)</f>
        <v>0</v>
      </c>
      <c r="BH236" s="156">
        <f>IF(N236="sníž. přenesená",J236,0)</f>
        <v>0</v>
      </c>
      <c r="BI236" s="156">
        <f>IF(N236="nulová",J236,0)</f>
        <v>0</v>
      </c>
      <c r="BJ236" s="18" t="s">
        <v>84</v>
      </c>
      <c r="BK236" s="156">
        <f>ROUND(I236*H236,2)</f>
        <v>0</v>
      </c>
      <c r="BL236" s="18" t="s">
        <v>242</v>
      </c>
      <c r="BM236" s="155" t="s">
        <v>1108</v>
      </c>
    </row>
    <row r="237" spans="1:65" s="13" customFormat="1" ht="11.25">
      <c r="B237" s="162"/>
      <c r="D237" s="157" t="s">
        <v>151</v>
      </c>
      <c r="F237" s="164" t="s">
        <v>1109</v>
      </c>
      <c r="H237" s="165">
        <v>27.49</v>
      </c>
      <c r="I237" s="166"/>
      <c r="L237" s="162"/>
      <c r="M237" s="167"/>
      <c r="N237" s="168"/>
      <c r="O237" s="168"/>
      <c r="P237" s="168"/>
      <c r="Q237" s="168"/>
      <c r="R237" s="168"/>
      <c r="S237" s="168"/>
      <c r="T237" s="169"/>
      <c r="AT237" s="163" t="s">
        <v>151</v>
      </c>
      <c r="AU237" s="163" t="s">
        <v>87</v>
      </c>
      <c r="AV237" s="13" t="s">
        <v>87</v>
      </c>
      <c r="AW237" s="13" t="s">
        <v>4</v>
      </c>
      <c r="AX237" s="13" t="s">
        <v>84</v>
      </c>
      <c r="AY237" s="163" t="s">
        <v>140</v>
      </c>
    </row>
    <row r="238" spans="1:65" s="2" customFormat="1" ht="16.5" customHeight="1">
      <c r="A238" s="33"/>
      <c r="B238" s="143"/>
      <c r="C238" s="144" t="s">
        <v>408</v>
      </c>
      <c r="D238" s="144" t="s">
        <v>142</v>
      </c>
      <c r="E238" s="145" t="s">
        <v>1110</v>
      </c>
      <c r="F238" s="146" t="s">
        <v>1111</v>
      </c>
      <c r="G238" s="147" t="s">
        <v>145</v>
      </c>
      <c r="H238" s="148">
        <v>22.513999999999999</v>
      </c>
      <c r="I238" s="149"/>
      <c r="J238" s="150">
        <f>ROUND(I238*H238,2)</f>
        <v>0</v>
      </c>
      <c r="K238" s="146" t="s">
        <v>146</v>
      </c>
      <c r="L238" s="34"/>
      <c r="M238" s="151" t="s">
        <v>3</v>
      </c>
      <c r="N238" s="152" t="s">
        <v>48</v>
      </c>
      <c r="O238" s="54"/>
      <c r="P238" s="153">
        <f>O238*H238</f>
        <v>0</v>
      </c>
      <c r="Q238" s="153">
        <v>4.0000000000000002E-4</v>
      </c>
      <c r="R238" s="153">
        <f>Q238*H238</f>
        <v>9.0056000000000008E-3</v>
      </c>
      <c r="S238" s="153">
        <v>0</v>
      </c>
      <c r="T238" s="154">
        <f>S238*H238</f>
        <v>0</v>
      </c>
      <c r="U238" s="33"/>
      <c r="V238" s="33"/>
      <c r="W238" s="33"/>
      <c r="X238" s="33"/>
      <c r="Y238" s="33"/>
      <c r="Z238" s="33"/>
      <c r="AA238" s="33"/>
      <c r="AB238" s="33"/>
      <c r="AC238" s="33"/>
      <c r="AD238" s="33"/>
      <c r="AE238" s="33"/>
      <c r="AR238" s="155" t="s">
        <v>242</v>
      </c>
      <c r="AT238" s="155" t="s">
        <v>142</v>
      </c>
      <c r="AU238" s="155" t="s">
        <v>87</v>
      </c>
      <c r="AY238" s="18" t="s">
        <v>140</v>
      </c>
      <c r="BE238" s="156">
        <f>IF(N238="základní",J238,0)</f>
        <v>0</v>
      </c>
      <c r="BF238" s="156">
        <f>IF(N238="snížená",J238,0)</f>
        <v>0</v>
      </c>
      <c r="BG238" s="156">
        <f>IF(N238="zákl. přenesená",J238,0)</f>
        <v>0</v>
      </c>
      <c r="BH238" s="156">
        <f>IF(N238="sníž. přenesená",J238,0)</f>
        <v>0</v>
      </c>
      <c r="BI238" s="156">
        <f>IF(N238="nulová",J238,0)</f>
        <v>0</v>
      </c>
      <c r="BJ238" s="18" t="s">
        <v>84</v>
      </c>
      <c r="BK238" s="156">
        <f>ROUND(I238*H238,2)</f>
        <v>0</v>
      </c>
      <c r="BL238" s="18" t="s">
        <v>242</v>
      </c>
      <c r="BM238" s="155" t="s">
        <v>1112</v>
      </c>
    </row>
    <row r="239" spans="1:65" s="2" customFormat="1" ht="29.25">
      <c r="A239" s="33"/>
      <c r="B239" s="34"/>
      <c r="C239" s="33"/>
      <c r="D239" s="157" t="s">
        <v>149</v>
      </c>
      <c r="E239" s="33"/>
      <c r="F239" s="158" t="s">
        <v>1113</v>
      </c>
      <c r="G239" s="33"/>
      <c r="H239" s="33"/>
      <c r="I239" s="159"/>
      <c r="J239" s="33"/>
      <c r="K239" s="33"/>
      <c r="L239" s="34"/>
      <c r="M239" s="160"/>
      <c r="N239" s="161"/>
      <c r="O239" s="54"/>
      <c r="P239" s="54"/>
      <c r="Q239" s="54"/>
      <c r="R239" s="54"/>
      <c r="S239" s="54"/>
      <c r="T239" s="55"/>
      <c r="U239" s="33"/>
      <c r="V239" s="33"/>
      <c r="W239" s="33"/>
      <c r="X239" s="33"/>
      <c r="Y239" s="33"/>
      <c r="Z239" s="33"/>
      <c r="AA239" s="33"/>
      <c r="AB239" s="33"/>
      <c r="AC239" s="33"/>
      <c r="AD239" s="33"/>
      <c r="AE239" s="33"/>
      <c r="AT239" s="18" t="s">
        <v>149</v>
      </c>
      <c r="AU239" s="18" t="s">
        <v>87</v>
      </c>
    </row>
    <row r="240" spans="1:65" s="15" customFormat="1" ht="11.25">
      <c r="B240" s="178"/>
      <c r="D240" s="157" t="s">
        <v>151</v>
      </c>
      <c r="E240" s="179" t="s">
        <v>3</v>
      </c>
      <c r="F240" s="180" t="s">
        <v>953</v>
      </c>
      <c r="H240" s="179" t="s">
        <v>3</v>
      </c>
      <c r="I240" s="181"/>
      <c r="L240" s="178"/>
      <c r="M240" s="182"/>
      <c r="N240" s="183"/>
      <c r="O240" s="183"/>
      <c r="P240" s="183"/>
      <c r="Q240" s="183"/>
      <c r="R240" s="183"/>
      <c r="S240" s="183"/>
      <c r="T240" s="184"/>
      <c r="AT240" s="179" t="s">
        <v>151</v>
      </c>
      <c r="AU240" s="179" t="s">
        <v>87</v>
      </c>
      <c r="AV240" s="15" t="s">
        <v>84</v>
      </c>
      <c r="AW240" s="15" t="s">
        <v>37</v>
      </c>
      <c r="AX240" s="15" t="s">
        <v>77</v>
      </c>
      <c r="AY240" s="179" t="s">
        <v>140</v>
      </c>
    </row>
    <row r="241" spans="1:65" s="13" customFormat="1" ht="11.25">
      <c r="B241" s="162"/>
      <c r="D241" s="157" t="s">
        <v>151</v>
      </c>
      <c r="E241" s="163" t="s">
        <v>3</v>
      </c>
      <c r="F241" s="164" t="s">
        <v>1114</v>
      </c>
      <c r="H241" s="165">
        <v>22.513999999999999</v>
      </c>
      <c r="I241" s="166"/>
      <c r="L241" s="162"/>
      <c r="M241" s="167"/>
      <c r="N241" s="168"/>
      <c r="O241" s="168"/>
      <c r="P241" s="168"/>
      <c r="Q241" s="168"/>
      <c r="R241" s="168"/>
      <c r="S241" s="168"/>
      <c r="T241" s="169"/>
      <c r="AT241" s="163" t="s">
        <v>151</v>
      </c>
      <c r="AU241" s="163" t="s">
        <v>87</v>
      </c>
      <c r="AV241" s="13" t="s">
        <v>87</v>
      </c>
      <c r="AW241" s="13" t="s">
        <v>37</v>
      </c>
      <c r="AX241" s="13" t="s">
        <v>84</v>
      </c>
      <c r="AY241" s="163" t="s">
        <v>140</v>
      </c>
    </row>
    <row r="242" spans="1:65" s="2" customFormat="1" ht="24">
      <c r="A242" s="33"/>
      <c r="B242" s="143"/>
      <c r="C242" s="185" t="s">
        <v>414</v>
      </c>
      <c r="D242" s="185" t="s">
        <v>211</v>
      </c>
      <c r="E242" s="186" t="s">
        <v>1115</v>
      </c>
      <c r="F242" s="187" t="s">
        <v>1116</v>
      </c>
      <c r="G242" s="188" t="s">
        <v>145</v>
      </c>
      <c r="H242" s="189">
        <v>27.49</v>
      </c>
      <c r="I242" s="190"/>
      <c r="J242" s="191">
        <f>ROUND(I242*H242,2)</f>
        <v>0</v>
      </c>
      <c r="K242" s="187" t="s">
        <v>146</v>
      </c>
      <c r="L242" s="192"/>
      <c r="M242" s="193" t="s">
        <v>3</v>
      </c>
      <c r="N242" s="194" t="s">
        <v>48</v>
      </c>
      <c r="O242" s="54"/>
      <c r="P242" s="153">
        <f>O242*H242</f>
        <v>0</v>
      </c>
      <c r="Q242" s="153">
        <v>6.4999999999999997E-3</v>
      </c>
      <c r="R242" s="153">
        <f>Q242*H242</f>
        <v>0.17868499999999998</v>
      </c>
      <c r="S242" s="153">
        <v>0</v>
      </c>
      <c r="T242" s="154">
        <f>S242*H242</f>
        <v>0</v>
      </c>
      <c r="U242" s="33"/>
      <c r="V242" s="33"/>
      <c r="W242" s="33"/>
      <c r="X242" s="33"/>
      <c r="Y242" s="33"/>
      <c r="Z242" s="33"/>
      <c r="AA242" s="33"/>
      <c r="AB242" s="33"/>
      <c r="AC242" s="33"/>
      <c r="AD242" s="33"/>
      <c r="AE242" s="33"/>
      <c r="AR242" s="155" t="s">
        <v>335</v>
      </c>
      <c r="AT242" s="155" t="s">
        <v>211</v>
      </c>
      <c r="AU242" s="155" t="s">
        <v>87</v>
      </c>
      <c r="AY242" s="18" t="s">
        <v>140</v>
      </c>
      <c r="BE242" s="156">
        <f>IF(N242="základní",J242,0)</f>
        <v>0</v>
      </c>
      <c r="BF242" s="156">
        <f>IF(N242="snížená",J242,0)</f>
        <v>0</v>
      </c>
      <c r="BG242" s="156">
        <f>IF(N242="zákl. přenesená",J242,0)</f>
        <v>0</v>
      </c>
      <c r="BH242" s="156">
        <f>IF(N242="sníž. přenesená",J242,0)</f>
        <v>0</v>
      </c>
      <c r="BI242" s="156">
        <f>IF(N242="nulová",J242,0)</f>
        <v>0</v>
      </c>
      <c r="BJ242" s="18" t="s">
        <v>84</v>
      </c>
      <c r="BK242" s="156">
        <f>ROUND(I242*H242,2)</f>
        <v>0</v>
      </c>
      <c r="BL242" s="18" t="s">
        <v>242</v>
      </c>
      <c r="BM242" s="155" t="s">
        <v>1117</v>
      </c>
    </row>
    <row r="243" spans="1:65" s="13" customFormat="1" ht="11.25">
      <c r="B243" s="162"/>
      <c r="D243" s="157" t="s">
        <v>151</v>
      </c>
      <c r="F243" s="164" t="s">
        <v>1109</v>
      </c>
      <c r="H243" s="165">
        <v>27.49</v>
      </c>
      <c r="I243" s="166"/>
      <c r="L243" s="162"/>
      <c r="M243" s="167"/>
      <c r="N243" s="168"/>
      <c r="O243" s="168"/>
      <c r="P243" s="168"/>
      <c r="Q243" s="168"/>
      <c r="R243" s="168"/>
      <c r="S243" s="168"/>
      <c r="T243" s="169"/>
      <c r="AT243" s="163" t="s">
        <v>151</v>
      </c>
      <c r="AU243" s="163" t="s">
        <v>87</v>
      </c>
      <c r="AV243" s="13" t="s">
        <v>87</v>
      </c>
      <c r="AW243" s="13" t="s">
        <v>4</v>
      </c>
      <c r="AX243" s="13" t="s">
        <v>84</v>
      </c>
      <c r="AY243" s="163" t="s">
        <v>140</v>
      </c>
    </row>
    <row r="244" spans="1:65" s="2" customFormat="1" ht="16.5" customHeight="1">
      <c r="A244" s="33"/>
      <c r="B244" s="143"/>
      <c r="C244" s="144" t="s">
        <v>420</v>
      </c>
      <c r="D244" s="144" t="s">
        <v>142</v>
      </c>
      <c r="E244" s="145" t="s">
        <v>1118</v>
      </c>
      <c r="F244" s="146" t="s">
        <v>1119</v>
      </c>
      <c r="G244" s="147" t="s">
        <v>145</v>
      </c>
      <c r="H244" s="148">
        <v>2.64</v>
      </c>
      <c r="I244" s="149"/>
      <c r="J244" s="150">
        <f>ROUND(I244*H244,2)</f>
        <v>0</v>
      </c>
      <c r="K244" s="146" t="s">
        <v>146</v>
      </c>
      <c r="L244" s="34"/>
      <c r="M244" s="151" t="s">
        <v>3</v>
      </c>
      <c r="N244" s="152" t="s">
        <v>48</v>
      </c>
      <c r="O244" s="54"/>
      <c r="P244" s="153">
        <f>O244*H244</f>
        <v>0</v>
      </c>
      <c r="Q244" s="153">
        <v>6.0000000000000002E-5</v>
      </c>
      <c r="R244" s="153">
        <f>Q244*H244</f>
        <v>1.584E-4</v>
      </c>
      <c r="S244" s="153">
        <v>0</v>
      </c>
      <c r="T244" s="154">
        <f>S244*H244</f>
        <v>0</v>
      </c>
      <c r="U244" s="33"/>
      <c r="V244" s="33"/>
      <c r="W244" s="33"/>
      <c r="X244" s="33"/>
      <c r="Y244" s="33"/>
      <c r="Z244" s="33"/>
      <c r="AA244" s="33"/>
      <c r="AB244" s="33"/>
      <c r="AC244" s="33"/>
      <c r="AD244" s="33"/>
      <c r="AE244" s="33"/>
      <c r="AR244" s="155" t="s">
        <v>242</v>
      </c>
      <c r="AT244" s="155" t="s">
        <v>142</v>
      </c>
      <c r="AU244" s="155" t="s">
        <v>87</v>
      </c>
      <c r="AY244" s="18" t="s">
        <v>140</v>
      </c>
      <c r="BE244" s="156">
        <f>IF(N244="základní",J244,0)</f>
        <v>0</v>
      </c>
      <c r="BF244" s="156">
        <f>IF(N244="snížená",J244,0)</f>
        <v>0</v>
      </c>
      <c r="BG244" s="156">
        <f>IF(N244="zákl. přenesená",J244,0)</f>
        <v>0</v>
      </c>
      <c r="BH244" s="156">
        <f>IF(N244="sníž. přenesená",J244,0)</f>
        <v>0</v>
      </c>
      <c r="BI244" s="156">
        <f>IF(N244="nulová",J244,0)</f>
        <v>0</v>
      </c>
      <c r="BJ244" s="18" t="s">
        <v>84</v>
      </c>
      <c r="BK244" s="156">
        <f>ROUND(I244*H244,2)</f>
        <v>0</v>
      </c>
      <c r="BL244" s="18" t="s">
        <v>242</v>
      </c>
      <c r="BM244" s="155" t="s">
        <v>1120</v>
      </c>
    </row>
    <row r="245" spans="1:65" s="15" customFormat="1" ht="11.25">
      <c r="B245" s="178"/>
      <c r="D245" s="157" t="s">
        <v>151</v>
      </c>
      <c r="E245" s="179" t="s">
        <v>3</v>
      </c>
      <c r="F245" s="180" t="s">
        <v>953</v>
      </c>
      <c r="H245" s="179" t="s">
        <v>3</v>
      </c>
      <c r="I245" s="181"/>
      <c r="L245" s="178"/>
      <c r="M245" s="182"/>
      <c r="N245" s="183"/>
      <c r="O245" s="183"/>
      <c r="P245" s="183"/>
      <c r="Q245" s="183"/>
      <c r="R245" s="183"/>
      <c r="S245" s="183"/>
      <c r="T245" s="184"/>
      <c r="AT245" s="179" t="s">
        <v>151</v>
      </c>
      <c r="AU245" s="179" t="s">
        <v>87</v>
      </c>
      <c r="AV245" s="15" t="s">
        <v>84</v>
      </c>
      <c r="AW245" s="15" t="s">
        <v>37</v>
      </c>
      <c r="AX245" s="15" t="s">
        <v>77</v>
      </c>
      <c r="AY245" s="179" t="s">
        <v>140</v>
      </c>
    </row>
    <row r="246" spans="1:65" s="13" customFormat="1" ht="11.25">
      <c r="B246" s="162"/>
      <c r="D246" s="157" t="s">
        <v>151</v>
      </c>
      <c r="E246" s="163" t="s">
        <v>3</v>
      </c>
      <c r="F246" s="164" t="s">
        <v>1121</v>
      </c>
      <c r="H246" s="165">
        <v>2.64</v>
      </c>
      <c r="I246" s="166"/>
      <c r="L246" s="162"/>
      <c r="M246" s="167"/>
      <c r="N246" s="168"/>
      <c r="O246" s="168"/>
      <c r="P246" s="168"/>
      <c r="Q246" s="168"/>
      <c r="R246" s="168"/>
      <c r="S246" s="168"/>
      <c r="T246" s="169"/>
      <c r="AT246" s="163" t="s">
        <v>151</v>
      </c>
      <c r="AU246" s="163" t="s">
        <v>87</v>
      </c>
      <c r="AV246" s="13" t="s">
        <v>87</v>
      </c>
      <c r="AW246" s="13" t="s">
        <v>37</v>
      </c>
      <c r="AX246" s="13" t="s">
        <v>84</v>
      </c>
      <c r="AY246" s="163" t="s">
        <v>140</v>
      </c>
    </row>
    <row r="247" spans="1:65" s="2" customFormat="1" ht="16.5" customHeight="1">
      <c r="A247" s="33"/>
      <c r="B247" s="143"/>
      <c r="C247" s="185" t="s">
        <v>425</v>
      </c>
      <c r="D247" s="185" t="s">
        <v>211</v>
      </c>
      <c r="E247" s="186" t="s">
        <v>1122</v>
      </c>
      <c r="F247" s="187" t="s">
        <v>1123</v>
      </c>
      <c r="G247" s="188" t="s">
        <v>197</v>
      </c>
      <c r="H247" s="189">
        <v>4.0000000000000001E-3</v>
      </c>
      <c r="I247" s="190"/>
      <c r="J247" s="191">
        <f>ROUND(I247*H247,2)</f>
        <v>0</v>
      </c>
      <c r="K247" s="187" t="s">
        <v>146</v>
      </c>
      <c r="L247" s="192"/>
      <c r="M247" s="193" t="s">
        <v>3</v>
      </c>
      <c r="N247" s="194" t="s">
        <v>48</v>
      </c>
      <c r="O247" s="54"/>
      <c r="P247" s="153">
        <f>O247*H247</f>
        <v>0</v>
      </c>
      <c r="Q247" s="153">
        <v>1</v>
      </c>
      <c r="R247" s="153">
        <f>Q247*H247</f>
        <v>4.0000000000000001E-3</v>
      </c>
      <c r="S247" s="153">
        <v>0</v>
      </c>
      <c r="T247" s="154">
        <f>S247*H247</f>
        <v>0</v>
      </c>
      <c r="U247" s="33"/>
      <c r="V247" s="33"/>
      <c r="W247" s="33"/>
      <c r="X247" s="33"/>
      <c r="Y247" s="33"/>
      <c r="Z247" s="33"/>
      <c r="AA247" s="33"/>
      <c r="AB247" s="33"/>
      <c r="AC247" s="33"/>
      <c r="AD247" s="33"/>
      <c r="AE247" s="33"/>
      <c r="AR247" s="155" t="s">
        <v>335</v>
      </c>
      <c r="AT247" s="155" t="s">
        <v>211</v>
      </c>
      <c r="AU247" s="155" t="s">
        <v>87</v>
      </c>
      <c r="AY247" s="18" t="s">
        <v>140</v>
      </c>
      <c r="BE247" s="156">
        <f>IF(N247="základní",J247,0)</f>
        <v>0</v>
      </c>
      <c r="BF247" s="156">
        <f>IF(N247="snížená",J247,0)</f>
        <v>0</v>
      </c>
      <c r="BG247" s="156">
        <f>IF(N247="zákl. přenesená",J247,0)</f>
        <v>0</v>
      </c>
      <c r="BH247" s="156">
        <f>IF(N247="sníž. přenesená",J247,0)</f>
        <v>0</v>
      </c>
      <c r="BI247" s="156">
        <f>IF(N247="nulová",J247,0)</f>
        <v>0</v>
      </c>
      <c r="BJ247" s="18" t="s">
        <v>84</v>
      </c>
      <c r="BK247" s="156">
        <f>ROUND(I247*H247,2)</f>
        <v>0</v>
      </c>
      <c r="BL247" s="18" t="s">
        <v>242</v>
      </c>
      <c r="BM247" s="155" t="s">
        <v>1124</v>
      </c>
    </row>
    <row r="248" spans="1:65" s="13" customFormat="1" ht="11.25">
      <c r="B248" s="162"/>
      <c r="D248" s="157" t="s">
        <v>151</v>
      </c>
      <c r="E248" s="163" t="s">
        <v>3</v>
      </c>
      <c r="F248" s="164" t="s">
        <v>1125</v>
      </c>
      <c r="H248" s="165">
        <v>4.0000000000000001E-3</v>
      </c>
      <c r="I248" s="166"/>
      <c r="L248" s="162"/>
      <c r="M248" s="167"/>
      <c r="N248" s="168"/>
      <c r="O248" s="168"/>
      <c r="P248" s="168"/>
      <c r="Q248" s="168"/>
      <c r="R248" s="168"/>
      <c r="S248" s="168"/>
      <c r="T248" s="169"/>
      <c r="AT248" s="163" t="s">
        <v>151</v>
      </c>
      <c r="AU248" s="163" t="s">
        <v>87</v>
      </c>
      <c r="AV248" s="13" t="s">
        <v>87</v>
      </c>
      <c r="AW248" s="13" t="s">
        <v>37</v>
      </c>
      <c r="AX248" s="13" t="s">
        <v>84</v>
      </c>
      <c r="AY248" s="163" t="s">
        <v>140</v>
      </c>
    </row>
    <row r="249" spans="1:65" s="2" customFormat="1" ht="16.5" customHeight="1">
      <c r="A249" s="33"/>
      <c r="B249" s="143"/>
      <c r="C249" s="144" t="s">
        <v>431</v>
      </c>
      <c r="D249" s="144" t="s">
        <v>142</v>
      </c>
      <c r="E249" s="145" t="s">
        <v>1126</v>
      </c>
      <c r="F249" s="146" t="s">
        <v>1127</v>
      </c>
      <c r="G249" s="147" t="s">
        <v>145</v>
      </c>
      <c r="H249" s="148">
        <v>19.63</v>
      </c>
      <c r="I249" s="149"/>
      <c r="J249" s="150">
        <f>ROUND(I249*H249,2)</f>
        <v>0</v>
      </c>
      <c r="K249" s="146" t="s">
        <v>146</v>
      </c>
      <c r="L249" s="34"/>
      <c r="M249" s="151" t="s">
        <v>3</v>
      </c>
      <c r="N249" s="152" t="s">
        <v>48</v>
      </c>
      <c r="O249" s="54"/>
      <c r="P249" s="153">
        <f>O249*H249</f>
        <v>0</v>
      </c>
      <c r="Q249" s="153">
        <v>0</v>
      </c>
      <c r="R249" s="153">
        <f>Q249*H249</f>
        <v>0</v>
      </c>
      <c r="S249" s="153">
        <v>0</v>
      </c>
      <c r="T249" s="154">
        <f>S249*H249</f>
        <v>0</v>
      </c>
      <c r="U249" s="33"/>
      <c r="V249" s="33"/>
      <c r="W249" s="33"/>
      <c r="X249" s="33"/>
      <c r="Y249" s="33"/>
      <c r="Z249" s="33"/>
      <c r="AA249" s="33"/>
      <c r="AB249" s="33"/>
      <c r="AC249" s="33"/>
      <c r="AD249" s="33"/>
      <c r="AE249" s="33"/>
      <c r="AR249" s="155" t="s">
        <v>242</v>
      </c>
      <c r="AT249" s="155" t="s">
        <v>142</v>
      </c>
      <c r="AU249" s="155" t="s">
        <v>87</v>
      </c>
      <c r="AY249" s="18" t="s">
        <v>140</v>
      </c>
      <c r="BE249" s="156">
        <f>IF(N249="základní",J249,0)</f>
        <v>0</v>
      </c>
      <c r="BF249" s="156">
        <f>IF(N249="snížená",J249,0)</f>
        <v>0</v>
      </c>
      <c r="BG249" s="156">
        <f>IF(N249="zákl. přenesená",J249,0)</f>
        <v>0</v>
      </c>
      <c r="BH249" s="156">
        <f>IF(N249="sníž. přenesená",J249,0)</f>
        <v>0</v>
      </c>
      <c r="BI249" s="156">
        <f>IF(N249="nulová",J249,0)</f>
        <v>0</v>
      </c>
      <c r="BJ249" s="18" t="s">
        <v>84</v>
      </c>
      <c r="BK249" s="156">
        <f>ROUND(I249*H249,2)</f>
        <v>0</v>
      </c>
      <c r="BL249" s="18" t="s">
        <v>242</v>
      </c>
      <c r="BM249" s="155" t="s">
        <v>1128</v>
      </c>
    </row>
    <row r="250" spans="1:65" s="15" customFormat="1" ht="11.25">
      <c r="B250" s="178"/>
      <c r="D250" s="157" t="s">
        <v>151</v>
      </c>
      <c r="E250" s="179" t="s">
        <v>3</v>
      </c>
      <c r="F250" s="180" t="s">
        <v>953</v>
      </c>
      <c r="H250" s="179" t="s">
        <v>3</v>
      </c>
      <c r="I250" s="181"/>
      <c r="L250" s="178"/>
      <c r="M250" s="182"/>
      <c r="N250" s="183"/>
      <c r="O250" s="183"/>
      <c r="P250" s="183"/>
      <c r="Q250" s="183"/>
      <c r="R250" s="183"/>
      <c r="S250" s="183"/>
      <c r="T250" s="184"/>
      <c r="AT250" s="179" t="s">
        <v>151</v>
      </c>
      <c r="AU250" s="179" t="s">
        <v>87</v>
      </c>
      <c r="AV250" s="15" t="s">
        <v>84</v>
      </c>
      <c r="AW250" s="15" t="s">
        <v>37</v>
      </c>
      <c r="AX250" s="15" t="s">
        <v>77</v>
      </c>
      <c r="AY250" s="179" t="s">
        <v>140</v>
      </c>
    </row>
    <row r="251" spans="1:65" s="13" customFormat="1" ht="11.25">
      <c r="B251" s="162"/>
      <c r="D251" s="157" t="s">
        <v>151</v>
      </c>
      <c r="E251" s="163" t="s">
        <v>3</v>
      </c>
      <c r="F251" s="164" t="s">
        <v>1129</v>
      </c>
      <c r="H251" s="165">
        <v>16.989999999999998</v>
      </c>
      <c r="I251" s="166"/>
      <c r="L251" s="162"/>
      <c r="M251" s="167"/>
      <c r="N251" s="168"/>
      <c r="O251" s="168"/>
      <c r="P251" s="168"/>
      <c r="Q251" s="168"/>
      <c r="R251" s="168"/>
      <c r="S251" s="168"/>
      <c r="T251" s="169"/>
      <c r="AT251" s="163" t="s">
        <v>151</v>
      </c>
      <c r="AU251" s="163" t="s">
        <v>87</v>
      </c>
      <c r="AV251" s="13" t="s">
        <v>87</v>
      </c>
      <c r="AW251" s="13" t="s">
        <v>37</v>
      </c>
      <c r="AX251" s="13" t="s">
        <v>77</v>
      </c>
      <c r="AY251" s="163" t="s">
        <v>140</v>
      </c>
    </row>
    <row r="252" spans="1:65" s="13" customFormat="1" ht="11.25">
      <c r="B252" s="162"/>
      <c r="D252" s="157" t="s">
        <v>151</v>
      </c>
      <c r="E252" s="163" t="s">
        <v>3</v>
      </c>
      <c r="F252" s="164" t="s">
        <v>1121</v>
      </c>
      <c r="H252" s="165">
        <v>2.64</v>
      </c>
      <c r="I252" s="166"/>
      <c r="L252" s="162"/>
      <c r="M252" s="167"/>
      <c r="N252" s="168"/>
      <c r="O252" s="168"/>
      <c r="P252" s="168"/>
      <c r="Q252" s="168"/>
      <c r="R252" s="168"/>
      <c r="S252" s="168"/>
      <c r="T252" s="169"/>
      <c r="AT252" s="163" t="s">
        <v>151</v>
      </c>
      <c r="AU252" s="163" t="s">
        <v>87</v>
      </c>
      <c r="AV252" s="13" t="s">
        <v>87</v>
      </c>
      <c r="AW252" s="13" t="s">
        <v>37</v>
      </c>
      <c r="AX252" s="13" t="s">
        <v>77</v>
      </c>
      <c r="AY252" s="163" t="s">
        <v>140</v>
      </c>
    </row>
    <row r="253" spans="1:65" s="14" customFormat="1" ht="11.25">
      <c r="B253" s="170"/>
      <c r="D253" s="157" t="s">
        <v>151</v>
      </c>
      <c r="E253" s="171" t="s">
        <v>3</v>
      </c>
      <c r="F253" s="172" t="s">
        <v>167</v>
      </c>
      <c r="H253" s="173">
        <v>19.63</v>
      </c>
      <c r="I253" s="174"/>
      <c r="L253" s="170"/>
      <c r="M253" s="175"/>
      <c r="N253" s="176"/>
      <c r="O253" s="176"/>
      <c r="P253" s="176"/>
      <c r="Q253" s="176"/>
      <c r="R253" s="176"/>
      <c r="S253" s="176"/>
      <c r="T253" s="177"/>
      <c r="AT253" s="171" t="s">
        <v>151</v>
      </c>
      <c r="AU253" s="171" t="s">
        <v>87</v>
      </c>
      <c r="AV253" s="14" t="s">
        <v>147</v>
      </c>
      <c r="AW253" s="14" t="s">
        <v>37</v>
      </c>
      <c r="AX253" s="14" t="s">
        <v>84</v>
      </c>
      <c r="AY253" s="171" t="s">
        <v>140</v>
      </c>
    </row>
    <row r="254" spans="1:65" s="2" customFormat="1" ht="33" customHeight="1">
      <c r="A254" s="33"/>
      <c r="B254" s="143"/>
      <c r="C254" s="185" t="s">
        <v>437</v>
      </c>
      <c r="D254" s="185" t="s">
        <v>211</v>
      </c>
      <c r="E254" s="186" t="s">
        <v>1130</v>
      </c>
      <c r="F254" s="187" t="s">
        <v>1131</v>
      </c>
      <c r="G254" s="188" t="s">
        <v>145</v>
      </c>
      <c r="H254" s="189">
        <v>3.2229999999999999</v>
      </c>
      <c r="I254" s="190"/>
      <c r="J254" s="191">
        <f>ROUND(I254*H254,2)</f>
        <v>0</v>
      </c>
      <c r="K254" s="187" t="s">
        <v>146</v>
      </c>
      <c r="L254" s="192"/>
      <c r="M254" s="193" t="s">
        <v>3</v>
      </c>
      <c r="N254" s="194" t="s">
        <v>48</v>
      </c>
      <c r="O254" s="54"/>
      <c r="P254" s="153">
        <f>O254*H254</f>
        <v>0</v>
      </c>
      <c r="Q254" s="153">
        <v>5.4999999999999997E-3</v>
      </c>
      <c r="R254" s="153">
        <f>Q254*H254</f>
        <v>1.7726499999999999E-2</v>
      </c>
      <c r="S254" s="153">
        <v>0</v>
      </c>
      <c r="T254" s="154">
        <f>S254*H254</f>
        <v>0</v>
      </c>
      <c r="U254" s="33"/>
      <c r="V254" s="33"/>
      <c r="W254" s="33"/>
      <c r="X254" s="33"/>
      <c r="Y254" s="33"/>
      <c r="Z254" s="33"/>
      <c r="AA254" s="33"/>
      <c r="AB254" s="33"/>
      <c r="AC254" s="33"/>
      <c r="AD254" s="33"/>
      <c r="AE254" s="33"/>
      <c r="AR254" s="155" t="s">
        <v>335</v>
      </c>
      <c r="AT254" s="155" t="s">
        <v>211</v>
      </c>
      <c r="AU254" s="155" t="s">
        <v>87</v>
      </c>
      <c r="AY254" s="18" t="s">
        <v>140</v>
      </c>
      <c r="BE254" s="156">
        <f>IF(N254="základní",J254,0)</f>
        <v>0</v>
      </c>
      <c r="BF254" s="156">
        <f>IF(N254="snížená",J254,0)</f>
        <v>0</v>
      </c>
      <c r="BG254" s="156">
        <f>IF(N254="zákl. přenesená",J254,0)</f>
        <v>0</v>
      </c>
      <c r="BH254" s="156">
        <f>IF(N254="sníž. přenesená",J254,0)</f>
        <v>0</v>
      </c>
      <c r="BI254" s="156">
        <f>IF(N254="nulová",J254,0)</f>
        <v>0</v>
      </c>
      <c r="BJ254" s="18" t="s">
        <v>84</v>
      </c>
      <c r="BK254" s="156">
        <f>ROUND(I254*H254,2)</f>
        <v>0</v>
      </c>
      <c r="BL254" s="18" t="s">
        <v>242</v>
      </c>
      <c r="BM254" s="155" t="s">
        <v>1132</v>
      </c>
    </row>
    <row r="255" spans="1:65" s="13" customFormat="1" ht="11.25">
      <c r="B255" s="162"/>
      <c r="D255" s="157" t="s">
        <v>151</v>
      </c>
      <c r="E255" s="163" t="s">
        <v>3</v>
      </c>
      <c r="F255" s="164" t="s">
        <v>1121</v>
      </c>
      <c r="H255" s="165">
        <v>2.64</v>
      </c>
      <c r="I255" s="166"/>
      <c r="L255" s="162"/>
      <c r="M255" s="167"/>
      <c r="N255" s="168"/>
      <c r="O255" s="168"/>
      <c r="P255" s="168"/>
      <c r="Q255" s="168"/>
      <c r="R255" s="168"/>
      <c r="S255" s="168"/>
      <c r="T255" s="169"/>
      <c r="AT255" s="163" t="s">
        <v>151</v>
      </c>
      <c r="AU255" s="163" t="s">
        <v>87</v>
      </c>
      <c r="AV255" s="13" t="s">
        <v>87</v>
      </c>
      <c r="AW255" s="13" t="s">
        <v>37</v>
      </c>
      <c r="AX255" s="13" t="s">
        <v>84</v>
      </c>
      <c r="AY255" s="163" t="s">
        <v>140</v>
      </c>
    </row>
    <row r="256" spans="1:65" s="13" customFormat="1" ht="11.25">
      <c r="B256" s="162"/>
      <c r="D256" s="157" t="s">
        <v>151</v>
      </c>
      <c r="F256" s="164" t="s">
        <v>1133</v>
      </c>
      <c r="H256" s="165">
        <v>3.2229999999999999</v>
      </c>
      <c r="I256" s="166"/>
      <c r="L256" s="162"/>
      <c r="M256" s="167"/>
      <c r="N256" s="168"/>
      <c r="O256" s="168"/>
      <c r="P256" s="168"/>
      <c r="Q256" s="168"/>
      <c r="R256" s="168"/>
      <c r="S256" s="168"/>
      <c r="T256" s="169"/>
      <c r="AT256" s="163" t="s">
        <v>151</v>
      </c>
      <c r="AU256" s="163" t="s">
        <v>87</v>
      </c>
      <c r="AV256" s="13" t="s">
        <v>87</v>
      </c>
      <c r="AW256" s="13" t="s">
        <v>4</v>
      </c>
      <c r="AX256" s="13" t="s">
        <v>84</v>
      </c>
      <c r="AY256" s="163" t="s">
        <v>140</v>
      </c>
    </row>
    <row r="257" spans="1:65" s="2" customFormat="1" ht="16.5" customHeight="1">
      <c r="A257" s="33"/>
      <c r="B257" s="143"/>
      <c r="C257" s="185" t="s">
        <v>443</v>
      </c>
      <c r="D257" s="185" t="s">
        <v>211</v>
      </c>
      <c r="E257" s="186" t="s">
        <v>1106</v>
      </c>
      <c r="F257" s="187" t="s">
        <v>1107</v>
      </c>
      <c r="G257" s="188" t="s">
        <v>145</v>
      </c>
      <c r="H257" s="189">
        <v>19.802</v>
      </c>
      <c r="I257" s="190"/>
      <c r="J257" s="191">
        <f>ROUND(I257*H257,2)</f>
        <v>0</v>
      </c>
      <c r="K257" s="187" t="s">
        <v>146</v>
      </c>
      <c r="L257" s="192"/>
      <c r="M257" s="193" t="s">
        <v>3</v>
      </c>
      <c r="N257" s="194" t="s">
        <v>48</v>
      </c>
      <c r="O257" s="54"/>
      <c r="P257" s="153">
        <f>O257*H257</f>
        <v>0</v>
      </c>
      <c r="Q257" s="153">
        <v>8.0000000000000004E-4</v>
      </c>
      <c r="R257" s="153">
        <f>Q257*H257</f>
        <v>1.5841600000000001E-2</v>
      </c>
      <c r="S257" s="153">
        <v>0</v>
      </c>
      <c r="T257" s="154">
        <f>S257*H257</f>
        <v>0</v>
      </c>
      <c r="U257" s="33"/>
      <c r="V257" s="33"/>
      <c r="W257" s="33"/>
      <c r="X257" s="33"/>
      <c r="Y257" s="33"/>
      <c r="Z257" s="33"/>
      <c r="AA257" s="33"/>
      <c r="AB257" s="33"/>
      <c r="AC257" s="33"/>
      <c r="AD257" s="33"/>
      <c r="AE257" s="33"/>
      <c r="AR257" s="155" t="s">
        <v>335</v>
      </c>
      <c r="AT257" s="155" t="s">
        <v>211</v>
      </c>
      <c r="AU257" s="155" t="s">
        <v>87</v>
      </c>
      <c r="AY257" s="18" t="s">
        <v>140</v>
      </c>
      <c r="BE257" s="156">
        <f>IF(N257="základní",J257,0)</f>
        <v>0</v>
      </c>
      <c r="BF257" s="156">
        <f>IF(N257="snížená",J257,0)</f>
        <v>0</v>
      </c>
      <c r="BG257" s="156">
        <f>IF(N257="zákl. přenesená",J257,0)</f>
        <v>0</v>
      </c>
      <c r="BH257" s="156">
        <f>IF(N257="sníž. přenesená",J257,0)</f>
        <v>0</v>
      </c>
      <c r="BI257" s="156">
        <f>IF(N257="nulová",J257,0)</f>
        <v>0</v>
      </c>
      <c r="BJ257" s="18" t="s">
        <v>84</v>
      </c>
      <c r="BK257" s="156">
        <f>ROUND(I257*H257,2)</f>
        <v>0</v>
      </c>
      <c r="BL257" s="18" t="s">
        <v>242</v>
      </c>
      <c r="BM257" s="155" t="s">
        <v>1134</v>
      </c>
    </row>
    <row r="258" spans="1:65" s="13" customFormat="1" ht="11.25">
      <c r="B258" s="162"/>
      <c r="D258" s="157" t="s">
        <v>151</v>
      </c>
      <c r="E258" s="163" t="s">
        <v>3</v>
      </c>
      <c r="F258" s="164" t="s">
        <v>1129</v>
      </c>
      <c r="H258" s="165">
        <v>16.989999999999998</v>
      </c>
      <c r="I258" s="166"/>
      <c r="L258" s="162"/>
      <c r="M258" s="167"/>
      <c r="N258" s="168"/>
      <c r="O258" s="168"/>
      <c r="P258" s="168"/>
      <c r="Q258" s="168"/>
      <c r="R258" s="168"/>
      <c r="S258" s="168"/>
      <c r="T258" s="169"/>
      <c r="AT258" s="163" t="s">
        <v>151</v>
      </c>
      <c r="AU258" s="163" t="s">
        <v>87</v>
      </c>
      <c r="AV258" s="13" t="s">
        <v>87</v>
      </c>
      <c r="AW258" s="13" t="s">
        <v>37</v>
      </c>
      <c r="AX258" s="13" t="s">
        <v>84</v>
      </c>
      <c r="AY258" s="163" t="s">
        <v>140</v>
      </c>
    </row>
    <row r="259" spans="1:65" s="13" customFormat="1" ht="11.25">
      <c r="B259" s="162"/>
      <c r="D259" s="157" t="s">
        <v>151</v>
      </c>
      <c r="F259" s="164" t="s">
        <v>1135</v>
      </c>
      <c r="H259" s="165">
        <v>19.802</v>
      </c>
      <c r="I259" s="166"/>
      <c r="L259" s="162"/>
      <c r="M259" s="167"/>
      <c r="N259" s="168"/>
      <c r="O259" s="168"/>
      <c r="P259" s="168"/>
      <c r="Q259" s="168"/>
      <c r="R259" s="168"/>
      <c r="S259" s="168"/>
      <c r="T259" s="169"/>
      <c r="AT259" s="163" t="s">
        <v>151</v>
      </c>
      <c r="AU259" s="163" t="s">
        <v>87</v>
      </c>
      <c r="AV259" s="13" t="s">
        <v>87</v>
      </c>
      <c r="AW259" s="13" t="s">
        <v>4</v>
      </c>
      <c r="AX259" s="13" t="s">
        <v>84</v>
      </c>
      <c r="AY259" s="163" t="s">
        <v>140</v>
      </c>
    </row>
    <row r="260" spans="1:65" s="2" customFormat="1" ht="16.5" customHeight="1">
      <c r="A260" s="33"/>
      <c r="B260" s="143"/>
      <c r="C260" s="144" t="s">
        <v>448</v>
      </c>
      <c r="D260" s="144" t="s">
        <v>142</v>
      </c>
      <c r="E260" s="145" t="s">
        <v>1136</v>
      </c>
      <c r="F260" s="146" t="s">
        <v>1137</v>
      </c>
      <c r="G260" s="147" t="s">
        <v>145</v>
      </c>
      <c r="H260" s="148">
        <v>16.989999999999998</v>
      </c>
      <c r="I260" s="149"/>
      <c r="J260" s="150">
        <f>ROUND(I260*H260,2)</f>
        <v>0</v>
      </c>
      <c r="K260" s="146" t="s">
        <v>146</v>
      </c>
      <c r="L260" s="34"/>
      <c r="M260" s="151" t="s">
        <v>3</v>
      </c>
      <c r="N260" s="152" t="s">
        <v>48</v>
      </c>
      <c r="O260" s="54"/>
      <c r="P260" s="153">
        <f>O260*H260</f>
        <v>0</v>
      </c>
      <c r="Q260" s="153">
        <v>3.8000000000000002E-4</v>
      </c>
      <c r="R260" s="153">
        <f>Q260*H260</f>
        <v>6.4561999999999996E-3</v>
      </c>
      <c r="S260" s="153">
        <v>0</v>
      </c>
      <c r="T260" s="154">
        <f>S260*H260</f>
        <v>0</v>
      </c>
      <c r="U260" s="33"/>
      <c r="V260" s="33"/>
      <c r="W260" s="33"/>
      <c r="X260" s="33"/>
      <c r="Y260" s="33"/>
      <c r="Z260" s="33"/>
      <c r="AA260" s="33"/>
      <c r="AB260" s="33"/>
      <c r="AC260" s="33"/>
      <c r="AD260" s="33"/>
      <c r="AE260" s="33"/>
      <c r="AR260" s="155" t="s">
        <v>242</v>
      </c>
      <c r="AT260" s="155" t="s">
        <v>142</v>
      </c>
      <c r="AU260" s="155" t="s">
        <v>87</v>
      </c>
      <c r="AY260" s="18" t="s">
        <v>140</v>
      </c>
      <c r="BE260" s="156">
        <f>IF(N260="základní",J260,0)</f>
        <v>0</v>
      </c>
      <c r="BF260" s="156">
        <f>IF(N260="snížená",J260,0)</f>
        <v>0</v>
      </c>
      <c r="BG260" s="156">
        <f>IF(N260="zákl. přenesená",J260,0)</f>
        <v>0</v>
      </c>
      <c r="BH260" s="156">
        <f>IF(N260="sníž. přenesená",J260,0)</f>
        <v>0</v>
      </c>
      <c r="BI260" s="156">
        <f>IF(N260="nulová",J260,0)</f>
        <v>0</v>
      </c>
      <c r="BJ260" s="18" t="s">
        <v>84</v>
      </c>
      <c r="BK260" s="156">
        <f>ROUND(I260*H260,2)</f>
        <v>0</v>
      </c>
      <c r="BL260" s="18" t="s">
        <v>242</v>
      </c>
      <c r="BM260" s="155" t="s">
        <v>1138</v>
      </c>
    </row>
    <row r="261" spans="1:65" s="13" customFormat="1" ht="11.25">
      <c r="B261" s="162"/>
      <c r="D261" s="157" t="s">
        <v>151</v>
      </c>
      <c r="E261" s="163" t="s">
        <v>3</v>
      </c>
      <c r="F261" s="164" t="s">
        <v>1139</v>
      </c>
      <c r="H261" s="165">
        <v>16.989999999999998</v>
      </c>
      <c r="I261" s="166"/>
      <c r="L261" s="162"/>
      <c r="M261" s="167"/>
      <c r="N261" s="168"/>
      <c r="O261" s="168"/>
      <c r="P261" s="168"/>
      <c r="Q261" s="168"/>
      <c r="R261" s="168"/>
      <c r="S261" s="168"/>
      <c r="T261" s="169"/>
      <c r="AT261" s="163" t="s">
        <v>151</v>
      </c>
      <c r="AU261" s="163" t="s">
        <v>87</v>
      </c>
      <c r="AV261" s="13" t="s">
        <v>87</v>
      </c>
      <c r="AW261" s="13" t="s">
        <v>37</v>
      </c>
      <c r="AX261" s="13" t="s">
        <v>84</v>
      </c>
      <c r="AY261" s="163" t="s">
        <v>140</v>
      </c>
    </row>
    <row r="262" spans="1:65" s="2" customFormat="1" ht="24">
      <c r="A262" s="33"/>
      <c r="B262" s="143"/>
      <c r="C262" s="185" t="s">
        <v>453</v>
      </c>
      <c r="D262" s="185" t="s">
        <v>211</v>
      </c>
      <c r="E262" s="186" t="s">
        <v>1115</v>
      </c>
      <c r="F262" s="187" t="s">
        <v>1116</v>
      </c>
      <c r="G262" s="188" t="s">
        <v>145</v>
      </c>
      <c r="H262" s="189">
        <v>19.802</v>
      </c>
      <c r="I262" s="190"/>
      <c r="J262" s="191">
        <f>ROUND(I262*H262,2)</f>
        <v>0</v>
      </c>
      <c r="K262" s="187" t="s">
        <v>146</v>
      </c>
      <c r="L262" s="192"/>
      <c r="M262" s="193" t="s">
        <v>3</v>
      </c>
      <c r="N262" s="194" t="s">
        <v>48</v>
      </c>
      <c r="O262" s="54"/>
      <c r="P262" s="153">
        <f>O262*H262</f>
        <v>0</v>
      </c>
      <c r="Q262" s="153">
        <v>6.4999999999999997E-3</v>
      </c>
      <c r="R262" s="153">
        <f>Q262*H262</f>
        <v>0.12871299999999999</v>
      </c>
      <c r="S262" s="153">
        <v>0</v>
      </c>
      <c r="T262" s="154">
        <f>S262*H262</f>
        <v>0</v>
      </c>
      <c r="U262" s="33"/>
      <c r="V262" s="33"/>
      <c r="W262" s="33"/>
      <c r="X262" s="33"/>
      <c r="Y262" s="33"/>
      <c r="Z262" s="33"/>
      <c r="AA262" s="33"/>
      <c r="AB262" s="33"/>
      <c r="AC262" s="33"/>
      <c r="AD262" s="33"/>
      <c r="AE262" s="33"/>
      <c r="AR262" s="155" t="s">
        <v>335</v>
      </c>
      <c r="AT262" s="155" t="s">
        <v>211</v>
      </c>
      <c r="AU262" s="155" t="s">
        <v>87</v>
      </c>
      <c r="AY262" s="18" t="s">
        <v>140</v>
      </c>
      <c r="BE262" s="156">
        <f>IF(N262="základní",J262,0)</f>
        <v>0</v>
      </c>
      <c r="BF262" s="156">
        <f>IF(N262="snížená",J262,0)</f>
        <v>0</v>
      </c>
      <c r="BG262" s="156">
        <f>IF(N262="zákl. přenesená",J262,0)</f>
        <v>0</v>
      </c>
      <c r="BH262" s="156">
        <f>IF(N262="sníž. přenesená",J262,0)</f>
        <v>0</v>
      </c>
      <c r="BI262" s="156">
        <f>IF(N262="nulová",J262,0)</f>
        <v>0</v>
      </c>
      <c r="BJ262" s="18" t="s">
        <v>84</v>
      </c>
      <c r="BK262" s="156">
        <f>ROUND(I262*H262,2)</f>
        <v>0</v>
      </c>
      <c r="BL262" s="18" t="s">
        <v>242</v>
      </c>
      <c r="BM262" s="155" t="s">
        <v>1140</v>
      </c>
    </row>
    <row r="263" spans="1:65" s="13" customFormat="1" ht="11.25">
      <c r="B263" s="162"/>
      <c r="D263" s="157" t="s">
        <v>151</v>
      </c>
      <c r="F263" s="164" t="s">
        <v>1135</v>
      </c>
      <c r="H263" s="165">
        <v>19.802</v>
      </c>
      <c r="I263" s="166"/>
      <c r="L263" s="162"/>
      <c r="M263" s="167"/>
      <c r="N263" s="168"/>
      <c r="O263" s="168"/>
      <c r="P263" s="168"/>
      <c r="Q263" s="168"/>
      <c r="R263" s="168"/>
      <c r="S263" s="168"/>
      <c r="T263" s="169"/>
      <c r="AT263" s="163" t="s">
        <v>151</v>
      </c>
      <c r="AU263" s="163" t="s">
        <v>87</v>
      </c>
      <c r="AV263" s="13" t="s">
        <v>87</v>
      </c>
      <c r="AW263" s="13" t="s">
        <v>4</v>
      </c>
      <c r="AX263" s="13" t="s">
        <v>84</v>
      </c>
      <c r="AY263" s="163" t="s">
        <v>140</v>
      </c>
    </row>
    <row r="264" spans="1:65" s="2" customFormat="1" ht="16.5" customHeight="1">
      <c r="A264" s="33"/>
      <c r="B264" s="143"/>
      <c r="C264" s="144" t="s">
        <v>462</v>
      </c>
      <c r="D264" s="144" t="s">
        <v>142</v>
      </c>
      <c r="E264" s="145" t="s">
        <v>1141</v>
      </c>
      <c r="F264" s="146" t="s">
        <v>1142</v>
      </c>
      <c r="G264" s="147" t="s">
        <v>145</v>
      </c>
      <c r="H264" s="148">
        <v>33.979999999999997</v>
      </c>
      <c r="I264" s="149"/>
      <c r="J264" s="150">
        <f>ROUND(I264*H264,2)</f>
        <v>0</v>
      </c>
      <c r="K264" s="146" t="s">
        <v>146</v>
      </c>
      <c r="L264" s="34"/>
      <c r="M264" s="151" t="s">
        <v>3</v>
      </c>
      <c r="N264" s="152" t="s">
        <v>48</v>
      </c>
      <c r="O264" s="54"/>
      <c r="P264" s="153">
        <f>O264*H264</f>
        <v>0</v>
      </c>
      <c r="Q264" s="153">
        <v>1E-4</v>
      </c>
      <c r="R264" s="153">
        <f>Q264*H264</f>
        <v>3.398E-3</v>
      </c>
      <c r="S264" s="153">
        <v>0</v>
      </c>
      <c r="T264" s="154">
        <f>S264*H264</f>
        <v>0</v>
      </c>
      <c r="U264" s="33"/>
      <c r="V264" s="33"/>
      <c r="W264" s="33"/>
      <c r="X264" s="33"/>
      <c r="Y264" s="33"/>
      <c r="Z264" s="33"/>
      <c r="AA264" s="33"/>
      <c r="AB264" s="33"/>
      <c r="AC264" s="33"/>
      <c r="AD264" s="33"/>
      <c r="AE264" s="33"/>
      <c r="AR264" s="155" t="s">
        <v>242</v>
      </c>
      <c r="AT264" s="155" t="s">
        <v>142</v>
      </c>
      <c r="AU264" s="155" t="s">
        <v>87</v>
      </c>
      <c r="AY264" s="18" t="s">
        <v>140</v>
      </c>
      <c r="BE264" s="156">
        <f>IF(N264="základní",J264,0)</f>
        <v>0</v>
      </c>
      <c r="BF264" s="156">
        <f>IF(N264="snížená",J264,0)</f>
        <v>0</v>
      </c>
      <c r="BG264" s="156">
        <f>IF(N264="zákl. přenesená",J264,0)</f>
        <v>0</v>
      </c>
      <c r="BH264" s="156">
        <f>IF(N264="sníž. přenesená",J264,0)</f>
        <v>0</v>
      </c>
      <c r="BI264" s="156">
        <f>IF(N264="nulová",J264,0)</f>
        <v>0</v>
      </c>
      <c r="BJ264" s="18" t="s">
        <v>84</v>
      </c>
      <c r="BK264" s="156">
        <f>ROUND(I264*H264,2)</f>
        <v>0</v>
      </c>
      <c r="BL264" s="18" t="s">
        <v>242</v>
      </c>
      <c r="BM264" s="155" t="s">
        <v>1143</v>
      </c>
    </row>
    <row r="265" spans="1:65" s="15" customFormat="1" ht="11.25">
      <c r="B265" s="178"/>
      <c r="D265" s="157" t="s">
        <v>151</v>
      </c>
      <c r="E265" s="179" t="s">
        <v>3</v>
      </c>
      <c r="F265" s="180" t="s">
        <v>953</v>
      </c>
      <c r="H265" s="179" t="s">
        <v>3</v>
      </c>
      <c r="I265" s="181"/>
      <c r="L265" s="178"/>
      <c r="M265" s="182"/>
      <c r="N265" s="183"/>
      <c r="O265" s="183"/>
      <c r="P265" s="183"/>
      <c r="Q265" s="183"/>
      <c r="R265" s="183"/>
      <c r="S265" s="183"/>
      <c r="T265" s="184"/>
      <c r="AT265" s="179" t="s">
        <v>151</v>
      </c>
      <c r="AU265" s="179" t="s">
        <v>87</v>
      </c>
      <c r="AV265" s="15" t="s">
        <v>84</v>
      </c>
      <c r="AW265" s="15" t="s">
        <v>37</v>
      </c>
      <c r="AX265" s="15" t="s">
        <v>77</v>
      </c>
      <c r="AY265" s="179" t="s">
        <v>140</v>
      </c>
    </row>
    <row r="266" spans="1:65" s="13" customFormat="1" ht="11.25">
      <c r="B266" s="162"/>
      <c r="D266" s="157" t="s">
        <v>151</v>
      </c>
      <c r="E266" s="163" t="s">
        <v>3</v>
      </c>
      <c r="F266" s="164" t="s">
        <v>1144</v>
      </c>
      <c r="H266" s="165">
        <v>16.989999999999998</v>
      </c>
      <c r="I266" s="166"/>
      <c r="L266" s="162"/>
      <c r="M266" s="167"/>
      <c r="N266" s="168"/>
      <c r="O266" s="168"/>
      <c r="P266" s="168"/>
      <c r="Q266" s="168"/>
      <c r="R266" s="168"/>
      <c r="S266" s="168"/>
      <c r="T266" s="169"/>
      <c r="AT266" s="163" t="s">
        <v>151</v>
      </c>
      <c r="AU266" s="163" t="s">
        <v>87</v>
      </c>
      <c r="AV266" s="13" t="s">
        <v>87</v>
      </c>
      <c r="AW266" s="13" t="s">
        <v>37</v>
      </c>
      <c r="AX266" s="13" t="s">
        <v>77</v>
      </c>
      <c r="AY266" s="163" t="s">
        <v>140</v>
      </c>
    </row>
    <row r="267" spans="1:65" s="13" customFormat="1" ht="11.25">
      <c r="B267" s="162"/>
      <c r="D267" s="157" t="s">
        <v>151</v>
      </c>
      <c r="E267" s="163" t="s">
        <v>3</v>
      </c>
      <c r="F267" s="164" t="s">
        <v>1145</v>
      </c>
      <c r="H267" s="165">
        <v>16.989999999999998</v>
      </c>
      <c r="I267" s="166"/>
      <c r="L267" s="162"/>
      <c r="M267" s="167"/>
      <c r="N267" s="168"/>
      <c r="O267" s="168"/>
      <c r="P267" s="168"/>
      <c r="Q267" s="168"/>
      <c r="R267" s="168"/>
      <c r="S267" s="168"/>
      <c r="T267" s="169"/>
      <c r="AT267" s="163" t="s">
        <v>151</v>
      </c>
      <c r="AU267" s="163" t="s">
        <v>87</v>
      </c>
      <c r="AV267" s="13" t="s">
        <v>87</v>
      </c>
      <c r="AW267" s="13" t="s">
        <v>37</v>
      </c>
      <c r="AX267" s="13" t="s">
        <v>77</v>
      </c>
      <c r="AY267" s="163" t="s">
        <v>140</v>
      </c>
    </row>
    <row r="268" spans="1:65" s="14" customFormat="1" ht="11.25">
      <c r="B268" s="170"/>
      <c r="D268" s="157" t="s">
        <v>151</v>
      </c>
      <c r="E268" s="171" t="s">
        <v>3</v>
      </c>
      <c r="F268" s="172" t="s">
        <v>167</v>
      </c>
      <c r="H268" s="173">
        <v>33.979999999999997</v>
      </c>
      <c r="I268" s="174"/>
      <c r="L268" s="170"/>
      <c r="M268" s="175"/>
      <c r="N268" s="176"/>
      <c r="O268" s="176"/>
      <c r="P268" s="176"/>
      <c r="Q268" s="176"/>
      <c r="R268" s="176"/>
      <c r="S268" s="176"/>
      <c r="T268" s="177"/>
      <c r="AT268" s="171" t="s">
        <v>151</v>
      </c>
      <c r="AU268" s="171" t="s">
        <v>87</v>
      </c>
      <c r="AV268" s="14" t="s">
        <v>147</v>
      </c>
      <c r="AW268" s="14" t="s">
        <v>37</v>
      </c>
      <c r="AX268" s="14" t="s">
        <v>84</v>
      </c>
      <c r="AY268" s="171" t="s">
        <v>140</v>
      </c>
    </row>
    <row r="269" spans="1:65" s="2" customFormat="1" ht="16.5" customHeight="1">
      <c r="A269" s="33"/>
      <c r="B269" s="143"/>
      <c r="C269" s="185" t="s">
        <v>469</v>
      </c>
      <c r="D269" s="185" t="s">
        <v>211</v>
      </c>
      <c r="E269" s="186" t="s">
        <v>1146</v>
      </c>
      <c r="F269" s="187" t="s">
        <v>1147</v>
      </c>
      <c r="G269" s="188" t="s">
        <v>780</v>
      </c>
      <c r="H269" s="189">
        <v>1.927</v>
      </c>
      <c r="I269" s="190"/>
      <c r="J269" s="191">
        <f>ROUND(I269*H269,2)</f>
        <v>0</v>
      </c>
      <c r="K269" s="187" t="s">
        <v>146</v>
      </c>
      <c r="L269" s="192"/>
      <c r="M269" s="193" t="s">
        <v>3</v>
      </c>
      <c r="N269" s="194" t="s">
        <v>48</v>
      </c>
      <c r="O269" s="54"/>
      <c r="P269" s="153">
        <f>O269*H269</f>
        <v>0</v>
      </c>
      <c r="Q269" s="153">
        <v>1E-3</v>
      </c>
      <c r="R269" s="153">
        <f>Q269*H269</f>
        <v>1.9270000000000001E-3</v>
      </c>
      <c r="S269" s="153">
        <v>0</v>
      </c>
      <c r="T269" s="154">
        <f>S269*H269</f>
        <v>0</v>
      </c>
      <c r="U269" s="33"/>
      <c r="V269" s="33"/>
      <c r="W269" s="33"/>
      <c r="X269" s="33"/>
      <c r="Y269" s="33"/>
      <c r="Z269" s="33"/>
      <c r="AA269" s="33"/>
      <c r="AB269" s="33"/>
      <c r="AC269" s="33"/>
      <c r="AD269" s="33"/>
      <c r="AE269" s="33"/>
      <c r="AR269" s="155" t="s">
        <v>335</v>
      </c>
      <c r="AT269" s="155" t="s">
        <v>211</v>
      </c>
      <c r="AU269" s="155" t="s">
        <v>87</v>
      </c>
      <c r="AY269" s="18" t="s">
        <v>140</v>
      </c>
      <c r="BE269" s="156">
        <f>IF(N269="základní",J269,0)</f>
        <v>0</v>
      </c>
      <c r="BF269" s="156">
        <f>IF(N269="snížená",J269,0)</f>
        <v>0</v>
      </c>
      <c r="BG269" s="156">
        <f>IF(N269="zákl. přenesená",J269,0)</f>
        <v>0</v>
      </c>
      <c r="BH269" s="156">
        <f>IF(N269="sníž. přenesená",J269,0)</f>
        <v>0</v>
      </c>
      <c r="BI269" s="156">
        <f>IF(N269="nulová",J269,0)</f>
        <v>0</v>
      </c>
      <c r="BJ269" s="18" t="s">
        <v>84</v>
      </c>
      <c r="BK269" s="156">
        <f>ROUND(I269*H269,2)</f>
        <v>0</v>
      </c>
      <c r="BL269" s="18" t="s">
        <v>242</v>
      </c>
      <c r="BM269" s="155" t="s">
        <v>1148</v>
      </c>
    </row>
    <row r="270" spans="1:65" s="15" customFormat="1" ht="11.25">
      <c r="B270" s="178"/>
      <c r="D270" s="157" t="s">
        <v>151</v>
      </c>
      <c r="E270" s="179" t="s">
        <v>3</v>
      </c>
      <c r="F270" s="180" t="s">
        <v>953</v>
      </c>
      <c r="H270" s="179" t="s">
        <v>3</v>
      </c>
      <c r="I270" s="181"/>
      <c r="L270" s="178"/>
      <c r="M270" s="182"/>
      <c r="N270" s="183"/>
      <c r="O270" s="183"/>
      <c r="P270" s="183"/>
      <c r="Q270" s="183"/>
      <c r="R270" s="183"/>
      <c r="S270" s="183"/>
      <c r="T270" s="184"/>
      <c r="AT270" s="179" t="s">
        <v>151</v>
      </c>
      <c r="AU270" s="179" t="s">
        <v>87</v>
      </c>
      <c r="AV270" s="15" t="s">
        <v>84</v>
      </c>
      <c r="AW270" s="15" t="s">
        <v>37</v>
      </c>
      <c r="AX270" s="15" t="s">
        <v>77</v>
      </c>
      <c r="AY270" s="179" t="s">
        <v>140</v>
      </c>
    </row>
    <row r="271" spans="1:65" s="13" customFormat="1" ht="11.25">
      <c r="B271" s="162"/>
      <c r="D271" s="157" t="s">
        <v>151</v>
      </c>
      <c r="E271" s="163" t="s">
        <v>3</v>
      </c>
      <c r="F271" s="164" t="s">
        <v>1149</v>
      </c>
      <c r="H271" s="165">
        <v>10.194000000000001</v>
      </c>
      <c r="I271" s="166"/>
      <c r="L271" s="162"/>
      <c r="M271" s="167"/>
      <c r="N271" s="168"/>
      <c r="O271" s="168"/>
      <c r="P271" s="168"/>
      <c r="Q271" s="168"/>
      <c r="R271" s="168"/>
      <c r="S271" s="168"/>
      <c r="T271" s="169"/>
      <c r="AT271" s="163" t="s">
        <v>151</v>
      </c>
      <c r="AU271" s="163" t="s">
        <v>87</v>
      </c>
      <c r="AV271" s="13" t="s">
        <v>87</v>
      </c>
      <c r="AW271" s="13" t="s">
        <v>37</v>
      </c>
      <c r="AX271" s="13" t="s">
        <v>77</v>
      </c>
      <c r="AY271" s="163" t="s">
        <v>140</v>
      </c>
    </row>
    <row r="272" spans="1:65" s="13" customFormat="1" ht="11.25">
      <c r="B272" s="162"/>
      <c r="D272" s="157" t="s">
        <v>151</v>
      </c>
      <c r="E272" s="163" t="s">
        <v>3</v>
      </c>
      <c r="F272" s="164" t="s">
        <v>1150</v>
      </c>
      <c r="H272" s="165">
        <v>10.194000000000001</v>
      </c>
      <c r="I272" s="166"/>
      <c r="L272" s="162"/>
      <c r="M272" s="167"/>
      <c r="N272" s="168"/>
      <c r="O272" s="168"/>
      <c r="P272" s="168"/>
      <c r="Q272" s="168"/>
      <c r="R272" s="168"/>
      <c r="S272" s="168"/>
      <c r="T272" s="169"/>
      <c r="AT272" s="163" t="s">
        <v>151</v>
      </c>
      <c r="AU272" s="163" t="s">
        <v>87</v>
      </c>
      <c r="AV272" s="13" t="s">
        <v>87</v>
      </c>
      <c r="AW272" s="13" t="s">
        <v>37</v>
      </c>
      <c r="AX272" s="13" t="s">
        <v>77</v>
      </c>
      <c r="AY272" s="163" t="s">
        <v>140</v>
      </c>
    </row>
    <row r="273" spans="1:65" s="14" customFormat="1" ht="11.25">
      <c r="B273" s="170"/>
      <c r="D273" s="157" t="s">
        <v>151</v>
      </c>
      <c r="E273" s="171" t="s">
        <v>3</v>
      </c>
      <c r="F273" s="172" t="s">
        <v>167</v>
      </c>
      <c r="H273" s="173">
        <v>20.388000000000002</v>
      </c>
      <c r="I273" s="174"/>
      <c r="L273" s="170"/>
      <c r="M273" s="175"/>
      <c r="N273" s="176"/>
      <c r="O273" s="176"/>
      <c r="P273" s="176"/>
      <c r="Q273" s="176"/>
      <c r="R273" s="176"/>
      <c r="S273" s="176"/>
      <c r="T273" s="177"/>
      <c r="AT273" s="171" t="s">
        <v>151</v>
      </c>
      <c r="AU273" s="171" t="s">
        <v>87</v>
      </c>
      <c r="AV273" s="14" t="s">
        <v>147</v>
      </c>
      <c r="AW273" s="14" t="s">
        <v>37</v>
      </c>
      <c r="AX273" s="14" t="s">
        <v>84</v>
      </c>
      <c r="AY273" s="171" t="s">
        <v>140</v>
      </c>
    </row>
    <row r="274" spans="1:65" s="13" customFormat="1" ht="11.25">
      <c r="B274" s="162"/>
      <c r="D274" s="157" t="s">
        <v>151</v>
      </c>
      <c r="F274" s="164" t="s">
        <v>1151</v>
      </c>
      <c r="H274" s="165">
        <v>1.927</v>
      </c>
      <c r="I274" s="166"/>
      <c r="L274" s="162"/>
      <c r="M274" s="167"/>
      <c r="N274" s="168"/>
      <c r="O274" s="168"/>
      <c r="P274" s="168"/>
      <c r="Q274" s="168"/>
      <c r="R274" s="168"/>
      <c r="S274" s="168"/>
      <c r="T274" s="169"/>
      <c r="AT274" s="163" t="s">
        <v>151</v>
      </c>
      <c r="AU274" s="163" t="s">
        <v>87</v>
      </c>
      <c r="AV274" s="13" t="s">
        <v>87</v>
      </c>
      <c r="AW274" s="13" t="s">
        <v>4</v>
      </c>
      <c r="AX274" s="13" t="s">
        <v>84</v>
      </c>
      <c r="AY274" s="163" t="s">
        <v>140</v>
      </c>
    </row>
    <row r="275" spans="1:65" s="2" customFormat="1" ht="24">
      <c r="A275" s="33"/>
      <c r="B275" s="143"/>
      <c r="C275" s="144" t="s">
        <v>476</v>
      </c>
      <c r="D275" s="144" t="s">
        <v>142</v>
      </c>
      <c r="E275" s="145" t="s">
        <v>706</v>
      </c>
      <c r="F275" s="146" t="s">
        <v>707</v>
      </c>
      <c r="G275" s="147" t="s">
        <v>197</v>
      </c>
      <c r="H275" s="148">
        <v>0.40300000000000002</v>
      </c>
      <c r="I275" s="149"/>
      <c r="J275" s="150">
        <f>ROUND(I275*H275,2)</f>
        <v>0</v>
      </c>
      <c r="K275" s="146" t="s">
        <v>146</v>
      </c>
      <c r="L275" s="34"/>
      <c r="M275" s="151" t="s">
        <v>3</v>
      </c>
      <c r="N275" s="152" t="s">
        <v>48</v>
      </c>
      <c r="O275" s="54"/>
      <c r="P275" s="153">
        <f>O275*H275</f>
        <v>0</v>
      </c>
      <c r="Q275" s="153">
        <v>0</v>
      </c>
      <c r="R275" s="153">
        <f>Q275*H275</f>
        <v>0</v>
      </c>
      <c r="S275" s="153">
        <v>0</v>
      </c>
      <c r="T275" s="154">
        <f>S275*H275</f>
        <v>0</v>
      </c>
      <c r="U275" s="33"/>
      <c r="V275" s="33"/>
      <c r="W275" s="33"/>
      <c r="X275" s="33"/>
      <c r="Y275" s="33"/>
      <c r="Z275" s="33"/>
      <c r="AA275" s="33"/>
      <c r="AB275" s="33"/>
      <c r="AC275" s="33"/>
      <c r="AD275" s="33"/>
      <c r="AE275" s="33"/>
      <c r="AR275" s="155" t="s">
        <v>242</v>
      </c>
      <c r="AT275" s="155" t="s">
        <v>142</v>
      </c>
      <c r="AU275" s="155" t="s">
        <v>87</v>
      </c>
      <c r="AY275" s="18" t="s">
        <v>140</v>
      </c>
      <c r="BE275" s="156">
        <f>IF(N275="základní",J275,0)</f>
        <v>0</v>
      </c>
      <c r="BF275" s="156">
        <f>IF(N275="snížená",J275,0)</f>
        <v>0</v>
      </c>
      <c r="BG275" s="156">
        <f>IF(N275="zákl. přenesená",J275,0)</f>
        <v>0</v>
      </c>
      <c r="BH275" s="156">
        <f>IF(N275="sníž. přenesená",J275,0)</f>
        <v>0</v>
      </c>
      <c r="BI275" s="156">
        <f>IF(N275="nulová",J275,0)</f>
        <v>0</v>
      </c>
      <c r="BJ275" s="18" t="s">
        <v>84</v>
      </c>
      <c r="BK275" s="156">
        <f>ROUND(I275*H275,2)</f>
        <v>0</v>
      </c>
      <c r="BL275" s="18" t="s">
        <v>242</v>
      </c>
      <c r="BM275" s="155" t="s">
        <v>1152</v>
      </c>
    </row>
    <row r="276" spans="1:65" s="2" customFormat="1" ht="78">
      <c r="A276" s="33"/>
      <c r="B276" s="34"/>
      <c r="C276" s="33"/>
      <c r="D276" s="157" t="s">
        <v>149</v>
      </c>
      <c r="E276" s="33"/>
      <c r="F276" s="158" t="s">
        <v>709</v>
      </c>
      <c r="G276" s="33"/>
      <c r="H276" s="33"/>
      <c r="I276" s="159"/>
      <c r="J276" s="33"/>
      <c r="K276" s="33"/>
      <c r="L276" s="34"/>
      <c r="M276" s="203"/>
      <c r="N276" s="204"/>
      <c r="O276" s="200"/>
      <c r="P276" s="200"/>
      <c r="Q276" s="200"/>
      <c r="R276" s="200"/>
      <c r="S276" s="200"/>
      <c r="T276" s="205"/>
      <c r="U276" s="33"/>
      <c r="V276" s="33"/>
      <c r="W276" s="33"/>
      <c r="X276" s="33"/>
      <c r="Y276" s="33"/>
      <c r="Z276" s="33"/>
      <c r="AA276" s="33"/>
      <c r="AB276" s="33"/>
      <c r="AC276" s="33"/>
      <c r="AD276" s="33"/>
      <c r="AE276" s="33"/>
      <c r="AT276" s="18" t="s">
        <v>149</v>
      </c>
      <c r="AU276" s="18" t="s">
        <v>87</v>
      </c>
    </row>
    <row r="277" spans="1:65" s="2" customFormat="1" ht="6.95" customHeight="1">
      <c r="A277" s="33"/>
      <c r="B277" s="43"/>
      <c r="C277" s="44"/>
      <c r="D277" s="44"/>
      <c r="E277" s="44"/>
      <c r="F277" s="44"/>
      <c r="G277" s="44"/>
      <c r="H277" s="44"/>
      <c r="I277" s="44"/>
      <c r="J277" s="44"/>
      <c r="K277" s="44"/>
      <c r="L277" s="34"/>
      <c r="M277" s="33"/>
      <c r="O277" s="33"/>
      <c r="P277" s="33"/>
      <c r="Q277" s="33"/>
      <c r="R277" s="33"/>
      <c r="S277" s="33"/>
      <c r="T277" s="33"/>
      <c r="U277" s="33"/>
      <c r="V277" s="33"/>
      <c r="W277" s="33"/>
      <c r="X277" s="33"/>
      <c r="Y277" s="33"/>
      <c r="Z277" s="33"/>
      <c r="AA277" s="33"/>
      <c r="AB277" s="33"/>
      <c r="AC277" s="33"/>
      <c r="AD277" s="33"/>
      <c r="AE277" s="33"/>
    </row>
  </sheetData>
  <autoFilter ref="C88:K276"/>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scale="83"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8"/>
  <sheetViews>
    <sheetView showGridLines="0" tabSelected="1" workbookViewId="0">
      <selection activeCell="D146" sqref="D146:F146"/>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28" t="s">
        <v>6</v>
      </c>
      <c r="M2" s="313"/>
      <c r="N2" s="313"/>
      <c r="O2" s="313"/>
      <c r="P2" s="313"/>
      <c r="Q2" s="313"/>
      <c r="R2" s="313"/>
      <c r="S2" s="313"/>
      <c r="T2" s="313"/>
      <c r="U2" s="313"/>
      <c r="V2" s="313"/>
      <c r="AT2" s="18" t="s">
        <v>105</v>
      </c>
    </row>
    <row r="3" spans="1:46" s="1" customFormat="1" ht="6.95" customHeight="1">
      <c r="B3" s="19"/>
      <c r="C3" s="20"/>
      <c r="D3" s="20"/>
      <c r="E3" s="20"/>
      <c r="F3" s="20"/>
      <c r="G3" s="20"/>
      <c r="H3" s="20"/>
      <c r="I3" s="20"/>
      <c r="J3" s="20"/>
      <c r="K3" s="20"/>
      <c r="L3" s="21"/>
      <c r="AT3" s="18" t="s">
        <v>87</v>
      </c>
    </row>
    <row r="4" spans="1:46" s="1" customFormat="1" ht="24.95" customHeight="1">
      <c r="B4" s="21"/>
      <c r="D4" s="22" t="s">
        <v>106</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9" t="str">
        <f>'Rekapitulace stavby'!K6</f>
        <v>Hodonín – přemostění silnice I/55 – lávka pro cyklisty a chodce</v>
      </c>
      <c r="F7" s="330"/>
      <c r="G7" s="330"/>
      <c r="H7" s="330"/>
      <c r="L7" s="21"/>
    </row>
    <row r="8" spans="1:46" s="2" customFormat="1" ht="12" customHeight="1">
      <c r="A8" s="33"/>
      <c r="B8" s="34"/>
      <c r="C8" s="33"/>
      <c r="D8" s="28" t="s">
        <v>107</v>
      </c>
      <c r="E8" s="33"/>
      <c r="F8" s="33"/>
      <c r="G8" s="33"/>
      <c r="H8" s="33"/>
      <c r="I8" s="33"/>
      <c r="J8" s="33"/>
      <c r="K8" s="33"/>
      <c r="L8" s="95"/>
      <c r="S8" s="33"/>
      <c r="T8" s="33"/>
      <c r="U8" s="33"/>
      <c r="V8" s="33"/>
      <c r="W8" s="33"/>
      <c r="X8" s="33"/>
      <c r="Y8" s="33"/>
      <c r="Z8" s="33"/>
      <c r="AA8" s="33"/>
      <c r="AB8" s="33"/>
      <c r="AC8" s="33"/>
      <c r="AD8" s="33"/>
      <c r="AE8" s="33"/>
    </row>
    <row r="9" spans="1:46" s="2" customFormat="1" ht="16.5" customHeight="1">
      <c r="A9" s="33"/>
      <c r="B9" s="34"/>
      <c r="C9" s="33"/>
      <c r="D9" s="33"/>
      <c r="E9" s="287" t="s">
        <v>1153</v>
      </c>
      <c r="F9" s="331"/>
      <c r="G9" s="331"/>
      <c r="H9" s="331"/>
      <c r="I9" s="33"/>
      <c r="J9" s="33"/>
      <c r="K9" s="33"/>
      <c r="L9" s="95"/>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95"/>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28" t="s">
        <v>20</v>
      </c>
      <c r="J11" s="26" t="s">
        <v>3</v>
      </c>
      <c r="K11" s="33"/>
      <c r="L11" s="95"/>
      <c r="S11" s="33"/>
      <c r="T11" s="33"/>
      <c r="U11" s="33"/>
      <c r="V11" s="33"/>
      <c r="W11" s="33"/>
      <c r="X11" s="33"/>
      <c r="Y11" s="33"/>
      <c r="Z11" s="33"/>
      <c r="AA11" s="33"/>
      <c r="AB11" s="33"/>
      <c r="AC11" s="33"/>
      <c r="AD11" s="33"/>
      <c r="AE11" s="33"/>
    </row>
    <row r="12" spans="1:46" s="2" customFormat="1" ht="12" customHeight="1">
      <c r="A12" s="33"/>
      <c r="B12" s="34"/>
      <c r="C12" s="33"/>
      <c r="D12" s="28" t="s">
        <v>21</v>
      </c>
      <c r="E12" s="33"/>
      <c r="F12" s="26" t="s">
        <v>22</v>
      </c>
      <c r="G12" s="33"/>
      <c r="H12" s="33"/>
      <c r="I12" s="28" t="s">
        <v>23</v>
      </c>
      <c r="J12" s="51" t="str">
        <f>'Rekapitulace stavby'!AN8</f>
        <v>26. 1. 2021</v>
      </c>
      <c r="K12" s="33"/>
      <c r="L12" s="95"/>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95"/>
      <c r="S13" s="33"/>
      <c r="T13" s="33"/>
      <c r="U13" s="33"/>
      <c r="V13" s="33"/>
      <c r="W13" s="33"/>
      <c r="X13" s="33"/>
      <c r="Y13" s="33"/>
      <c r="Z13" s="33"/>
      <c r="AA13" s="33"/>
      <c r="AB13" s="33"/>
      <c r="AC13" s="33"/>
      <c r="AD13" s="33"/>
      <c r="AE13" s="33"/>
    </row>
    <row r="14" spans="1:46" s="2" customFormat="1" ht="12" customHeight="1">
      <c r="A14" s="33"/>
      <c r="B14" s="34"/>
      <c r="C14" s="33"/>
      <c r="D14" s="28" t="s">
        <v>25</v>
      </c>
      <c r="E14" s="33"/>
      <c r="F14" s="33"/>
      <c r="G14" s="33"/>
      <c r="H14" s="33"/>
      <c r="I14" s="28" t="s">
        <v>26</v>
      </c>
      <c r="J14" s="26" t="s">
        <v>27</v>
      </c>
      <c r="K14" s="33"/>
      <c r="L14" s="95"/>
      <c r="S14" s="33"/>
      <c r="T14" s="33"/>
      <c r="U14" s="33"/>
      <c r="V14" s="33"/>
      <c r="W14" s="33"/>
      <c r="X14" s="33"/>
      <c r="Y14" s="33"/>
      <c r="Z14" s="33"/>
      <c r="AA14" s="33"/>
      <c r="AB14" s="33"/>
      <c r="AC14" s="33"/>
      <c r="AD14" s="33"/>
      <c r="AE14" s="33"/>
    </row>
    <row r="15" spans="1:46" s="2" customFormat="1" ht="18" customHeight="1">
      <c r="A15" s="33"/>
      <c r="B15" s="34"/>
      <c r="C15" s="33"/>
      <c r="D15" s="33"/>
      <c r="E15" s="26" t="s">
        <v>28</v>
      </c>
      <c r="F15" s="33"/>
      <c r="G15" s="33"/>
      <c r="H15" s="33"/>
      <c r="I15" s="28" t="s">
        <v>29</v>
      </c>
      <c r="J15" s="26" t="s">
        <v>30</v>
      </c>
      <c r="K15" s="33"/>
      <c r="L15" s="95"/>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95"/>
      <c r="S16" s="33"/>
      <c r="T16" s="33"/>
      <c r="U16" s="33"/>
      <c r="V16" s="33"/>
      <c r="W16" s="33"/>
      <c r="X16" s="33"/>
      <c r="Y16" s="33"/>
      <c r="Z16" s="33"/>
      <c r="AA16" s="33"/>
      <c r="AB16" s="33"/>
      <c r="AC16" s="33"/>
      <c r="AD16" s="33"/>
      <c r="AE16" s="33"/>
    </row>
    <row r="17" spans="1:31" s="2" customFormat="1" ht="12" customHeight="1">
      <c r="A17" s="33"/>
      <c r="B17" s="34"/>
      <c r="C17" s="33"/>
      <c r="D17" s="28" t="s">
        <v>31</v>
      </c>
      <c r="E17" s="33"/>
      <c r="F17" s="33"/>
      <c r="G17" s="33"/>
      <c r="H17" s="33"/>
      <c r="I17" s="28" t="s">
        <v>26</v>
      </c>
      <c r="J17" s="29" t="str">
        <f>'Rekapitulace stavby'!AN13</f>
        <v>Vyplň údaj</v>
      </c>
      <c r="K17" s="33"/>
      <c r="L17" s="95"/>
      <c r="S17" s="33"/>
      <c r="T17" s="33"/>
      <c r="U17" s="33"/>
      <c r="V17" s="33"/>
      <c r="W17" s="33"/>
      <c r="X17" s="33"/>
      <c r="Y17" s="33"/>
      <c r="Z17" s="33"/>
      <c r="AA17" s="33"/>
      <c r="AB17" s="33"/>
      <c r="AC17" s="33"/>
      <c r="AD17" s="33"/>
      <c r="AE17" s="33"/>
    </row>
    <row r="18" spans="1:31" s="2" customFormat="1" ht="18" customHeight="1">
      <c r="A18" s="33"/>
      <c r="B18" s="34"/>
      <c r="C18" s="33"/>
      <c r="D18" s="33"/>
      <c r="E18" s="332" t="str">
        <f>'Rekapitulace stavby'!E14</f>
        <v>Vyplň údaj</v>
      </c>
      <c r="F18" s="312"/>
      <c r="G18" s="312"/>
      <c r="H18" s="312"/>
      <c r="I18" s="28" t="s">
        <v>29</v>
      </c>
      <c r="J18" s="29" t="str">
        <f>'Rekapitulace stavby'!AN14</f>
        <v>Vyplň údaj</v>
      </c>
      <c r="K18" s="33"/>
      <c r="L18" s="95"/>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95"/>
      <c r="S19" s="33"/>
      <c r="T19" s="33"/>
      <c r="U19" s="33"/>
      <c r="V19" s="33"/>
      <c r="W19" s="33"/>
      <c r="X19" s="33"/>
      <c r="Y19" s="33"/>
      <c r="Z19" s="33"/>
      <c r="AA19" s="33"/>
      <c r="AB19" s="33"/>
      <c r="AC19" s="33"/>
      <c r="AD19" s="33"/>
      <c r="AE19" s="33"/>
    </row>
    <row r="20" spans="1:31" s="2" customFormat="1" ht="12" customHeight="1">
      <c r="A20" s="33"/>
      <c r="B20" s="34"/>
      <c r="C20" s="33"/>
      <c r="D20" s="28" t="s">
        <v>33</v>
      </c>
      <c r="E20" s="33"/>
      <c r="F20" s="33"/>
      <c r="G20" s="33"/>
      <c r="H20" s="33"/>
      <c r="I20" s="28" t="s">
        <v>26</v>
      </c>
      <c r="J20" s="26" t="s">
        <v>34</v>
      </c>
      <c r="K20" s="33"/>
      <c r="L20" s="95"/>
      <c r="S20" s="33"/>
      <c r="T20" s="33"/>
      <c r="U20" s="33"/>
      <c r="V20" s="33"/>
      <c r="W20" s="33"/>
      <c r="X20" s="33"/>
      <c r="Y20" s="33"/>
      <c r="Z20" s="33"/>
      <c r="AA20" s="33"/>
      <c r="AB20" s="33"/>
      <c r="AC20" s="33"/>
      <c r="AD20" s="33"/>
      <c r="AE20" s="33"/>
    </row>
    <row r="21" spans="1:31" s="2" customFormat="1" ht="18" customHeight="1">
      <c r="A21" s="33"/>
      <c r="B21" s="34"/>
      <c r="C21" s="33"/>
      <c r="D21" s="33"/>
      <c r="E21" s="26" t="s">
        <v>35</v>
      </c>
      <c r="F21" s="33"/>
      <c r="G21" s="33"/>
      <c r="H21" s="33"/>
      <c r="I21" s="28" t="s">
        <v>29</v>
      </c>
      <c r="J21" s="26" t="s">
        <v>36</v>
      </c>
      <c r="K21" s="33"/>
      <c r="L21" s="95"/>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95"/>
      <c r="S22" s="33"/>
      <c r="T22" s="33"/>
      <c r="U22" s="33"/>
      <c r="V22" s="33"/>
      <c r="W22" s="33"/>
      <c r="X22" s="33"/>
      <c r="Y22" s="33"/>
      <c r="Z22" s="33"/>
      <c r="AA22" s="33"/>
      <c r="AB22" s="33"/>
      <c r="AC22" s="33"/>
      <c r="AD22" s="33"/>
      <c r="AE22" s="33"/>
    </row>
    <row r="23" spans="1:31" s="2" customFormat="1" ht="12" customHeight="1">
      <c r="A23" s="33"/>
      <c r="B23" s="34"/>
      <c r="C23" s="33"/>
      <c r="D23" s="28" t="s">
        <v>38</v>
      </c>
      <c r="E23" s="33"/>
      <c r="F23" s="33"/>
      <c r="G23" s="33"/>
      <c r="H23" s="33"/>
      <c r="I23" s="28" t="s">
        <v>26</v>
      </c>
      <c r="J23" s="26" t="s">
        <v>39</v>
      </c>
      <c r="K23" s="33"/>
      <c r="L23" s="95"/>
      <c r="S23" s="33"/>
      <c r="T23" s="33"/>
      <c r="U23" s="33"/>
      <c r="V23" s="33"/>
      <c r="W23" s="33"/>
      <c r="X23" s="33"/>
      <c r="Y23" s="33"/>
      <c r="Z23" s="33"/>
      <c r="AA23" s="33"/>
      <c r="AB23" s="33"/>
      <c r="AC23" s="33"/>
      <c r="AD23" s="33"/>
      <c r="AE23" s="33"/>
    </row>
    <row r="24" spans="1:31" s="2" customFormat="1" ht="18" customHeight="1">
      <c r="A24" s="33"/>
      <c r="B24" s="34"/>
      <c r="C24" s="33"/>
      <c r="D24" s="33"/>
      <c r="E24" s="26" t="s">
        <v>40</v>
      </c>
      <c r="F24" s="33"/>
      <c r="G24" s="33"/>
      <c r="H24" s="33"/>
      <c r="I24" s="28" t="s">
        <v>29</v>
      </c>
      <c r="J24" s="26" t="s">
        <v>3</v>
      </c>
      <c r="K24" s="33"/>
      <c r="L24" s="95"/>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95"/>
      <c r="S25" s="33"/>
      <c r="T25" s="33"/>
      <c r="U25" s="33"/>
      <c r="V25" s="33"/>
      <c r="W25" s="33"/>
      <c r="X25" s="33"/>
      <c r="Y25" s="33"/>
      <c r="Z25" s="33"/>
      <c r="AA25" s="33"/>
      <c r="AB25" s="33"/>
      <c r="AC25" s="33"/>
      <c r="AD25" s="33"/>
      <c r="AE25" s="33"/>
    </row>
    <row r="26" spans="1:31" s="2" customFormat="1" ht="12" customHeight="1">
      <c r="A26" s="33"/>
      <c r="B26" s="34"/>
      <c r="C26" s="33"/>
      <c r="D26" s="28" t="s">
        <v>41</v>
      </c>
      <c r="E26" s="33"/>
      <c r="F26" s="33"/>
      <c r="G26" s="33"/>
      <c r="H26" s="33"/>
      <c r="I26" s="33"/>
      <c r="J26" s="33"/>
      <c r="K26" s="33"/>
      <c r="L26" s="95"/>
      <c r="S26" s="33"/>
      <c r="T26" s="33"/>
      <c r="U26" s="33"/>
      <c r="V26" s="33"/>
      <c r="W26" s="33"/>
      <c r="X26" s="33"/>
      <c r="Y26" s="33"/>
      <c r="Z26" s="33"/>
      <c r="AA26" s="33"/>
      <c r="AB26" s="33"/>
      <c r="AC26" s="33"/>
      <c r="AD26" s="33"/>
      <c r="AE26" s="33"/>
    </row>
    <row r="27" spans="1:31" s="8" customFormat="1" ht="16.5" customHeight="1">
      <c r="A27" s="96"/>
      <c r="B27" s="97"/>
      <c r="C27" s="96"/>
      <c r="D27" s="96"/>
      <c r="E27" s="317" t="s">
        <v>3</v>
      </c>
      <c r="F27" s="317"/>
      <c r="G27" s="317"/>
      <c r="H27" s="317"/>
      <c r="I27" s="96"/>
      <c r="J27" s="96"/>
      <c r="K27" s="96"/>
      <c r="L27" s="98"/>
      <c r="S27" s="96"/>
      <c r="T27" s="96"/>
      <c r="U27" s="96"/>
      <c r="V27" s="96"/>
      <c r="W27" s="96"/>
      <c r="X27" s="96"/>
      <c r="Y27" s="96"/>
      <c r="Z27" s="96"/>
      <c r="AA27" s="96"/>
      <c r="AB27" s="96"/>
      <c r="AC27" s="96"/>
      <c r="AD27" s="96"/>
      <c r="AE27" s="96"/>
    </row>
    <row r="28" spans="1:31" s="2" customFormat="1" ht="6.95" customHeight="1">
      <c r="A28" s="33"/>
      <c r="B28" s="34"/>
      <c r="C28" s="33"/>
      <c r="D28" s="33"/>
      <c r="E28" s="33"/>
      <c r="F28" s="33"/>
      <c r="G28" s="33"/>
      <c r="H28" s="33"/>
      <c r="I28" s="33"/>
      <c r="J28" s="33"/>
      <c r="K28" s="33"/>
      <c r="L28" s="95"/>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62"/>
      <c r="J29" s="62"/>
      <c r="K29" s="62"/>
      <c r="L29" s="95"/>
      <c r="S29" s="33"/>
      <c r="T29" s="33"/>
      <c r="U29" s="33"/>
      <c r="V29" s="33"/>
      <c r="W29" s="33"/>
      <c r="X29" s="33"/>
      <c r="Y29" s="33"/>
      <c r="Z29" s="33"/>
      <c r="AA29" s="33"/>
      <c r="AB29" s="33"/>
      <c r="AC29" s="33"/>
      <c r="AD29" s="33"/>
      <c r="AE29" s="33"/>
    </row>
    <row r="30" spans="1:31" s="2" customFormat="1" ht="25.35" customHeight="1">
      <c r="A30" s="33"/>
      <c r="B30" s="34"/>
      <c r="C30" s="33"/>
      <c r="D30" s="99" t="s">
        <v>43</v>
      </c>
      <c r="E30" s="33"/>
      <c r="F30" s="33"/>
      <c r="G30" s="33"/>
      <c r="H30" s="33"/>
      <c r="I30" s="33"/>
      <c r="J30" s="67">
        <f>ROUND(J85, 2)</f>
        <v>0</v>
      </c>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14.45" customHeight="1">
      <c r="A32" s="33"/>
      <c r="B32" s="34"/>
      <c r="C32" s="33"/>
      <c r="D32" s="33"/>
      <c r="E32" s="33"/>
      <c r="F32" s="37" t="s">
        <v>45</v>
      </c>
      <c r="G32" s="33"/>
      <c r="H32" s="33"/>
      <c r="I32" s="37" t="s">
        <v>44</v>
      </c>
      <c r="J32" s="37" t="s">
        <v>46</v>
      </c>
      <c r="K32" s="33"/>
      <c r="L32" s="95"/>
      <c r="S32" s="33"/>
      <c r="T32" s="33"/>
      <c r="U32" s="33"/>
      <c r="V32" s="33"/>
      <c r="W32" s="33"/>
      <c r="X32" s="33"/>
      <c r="Y32" s="33"/>
      <c r="Z32" s="33"/>
      <c r="AA32" s="33"/>
      <c r="AB32" s="33"/>
      <c r="AC32" s="33"/>
      <c r="AD32" s="33"/>
      <c r="AE32" s="33"/>
    </row>
    <row r="33" spans="1:31" s="2" customFormat="1" ht="14.45" customHeight="1">
      <c r="A33" s="33"/>
      <c r="B33" s="34"/>
      <c r="C33" s="33"/>
      <c r="D33" s="100" t="s">
        <v>47</v>
      </c>
      <c r="E33" s="28" t="s">
        <v>48</v>
      </c>
      <c r="F33" s="101">
        <f>ROUND((SUM(BE85:BE147)),  2)</f>
        <v>0</v>
      </c>
      <c r="G33" s="33"/>
      <c r="H33" s="33"/>
      <c r="I33" s="102">
        <v>0.21</v>
      </c>
      <c r="J33" s="101">
        <f>ROUND(((SUM(BE85:BE147))*I33),  2)</f>
        <v>0</v>
      </c>
      <c r="K33" s="33"/>
      <c r="L33" s="95"/>
      <c r="S33" s="33"/>
      <c r="T33" s="33"/>
      <c r="U33" s="33"/>
      <c r="V33" s="33"/>
      <c r="W33" s="33"/>
      <c r="X33" s="33"/>
      <c r="Y33" s="33"/>
      <c r="Z33" s="33"/>
      <c r="AA33" s="33"/>
      <c r="AB33" s="33"/>
      <c r="AC33" s="33"/>
      <c r="AD33" s="33"/>
      <c r="AE33" s="33"/>
    </row>
    <row r="34" spans="1:31" s="2" customFormat="1" ht="14.45" customHeight="1">
      <c r="A34" s="33"/>
      <c r="B34" s="34"/>
      <c r="C34" s="33"/>
      <c r="D34" s="33"/>
      <c r="E34" s="28" t="s">
        <v>49</v>
      </c>
      <c r="F34" s="101">
        <f>ROUND((SUM(BF85:BF147)),  2)</f>
        <v>0</v>
      </c>
      <c r="G34" s="33"/>
      <c r="H34" s="33"/>
      <c r="I34" s="102">
        <v>0.15</v>
      </c>
      <c r="J34" s="101">
        <f>ROUND(((SUM(BF85:BF147))*I34),  2)</f>
        <v>0</v>
      </c>
      <c r="K34" s="33"/>
      <c r="L34" s="95"/>
      <c r="S34" s="33"/>
      <c r="T34" s="33"/>
      <c r="U34" s="33"/>
      <c r="V34" s="33"/>
      <c r="W34" s="33"/>
      <c r="X34" s="33"/>
      <c r="Y34" s="33"/>
      <c r="Z34" s="33"/>
      <c r="AA34" s="33"/>
      <c r="AB34" s="33"/>
      <c r="AC34" s="33"/>
      <c r="AD34" s="33"/>
      <c r="AE34" s="33"/>
    </row>
    <row r="35" spans="1:31" s="2" customFormat="1" ht="14.45" hidden="1" customHeight="1">
      <c r="A35" s="33"/>
      <c r="B35" s="34"/>
      <c r="C35" s="33"/>
      <c r="D35" s="33"/>
      <c r="E35" s="28" t="s">
        <v>50</v>
      </c>
      <c r="F35" s="101">
        <f>ROUND((SUM(BG85:BG147)),  2)</f>
        <v>0</v>
      </c>
      <c r="G35" s="33"/>
      <c r="H35" s="33"/>
      <c r="I35" s="102">
        <v>0.21</v>
      </c>
      <c r="J35" s="101">
        <f>0</f>
        <v>0</v>
      </c>
      <c r="K35" s="33"/>
      <c r="L35" s="95"/>
      <c r="S35" s="33"/>
      <c r="T35" s="33"/>
      <c r="U35" s="33"/>
      <c r="V35" s="33"/>
      <c r="W35" s="33"/>
      <c r="X35" s="33"/>
      <c r="Y35" s="33"/>
      <c r="Z35" s="33"/>
      <c r="AA35" s="33"/>
      <c r="AB35" s="33"/>
      <c r="AC35" s="33"/>
      <c r="AD35" s="33"/>
      <c r="AE35" s="33"/>
    </row>
    <row r="36" spans="1:31" s="2" customFormat="1" ht="14.45" hidden="1" customHeight="1">
      <c r="A36" s="33"/>
      <c r="B36" s="34"/>
      <c r="C36" s="33"/>
      <c r="D36" s="33"/>
      <c r="E36" s="28" t="s">
        <v>51</v>
      </c>
      <c r="F36" s="101">
        <f>ROUND((SUM(BH85:BH147)),  2)</f>
        <v>0</v>
      </c>
      <c r="G36" s="33"/>
      <c r="H36" s="33"/>
      <c r="I36" s="102">
        <v>0.15</v>
      </c>
      <c r="J36" s="101">
        <f>0</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52</v>
      </c>
      <c r="F37" s="101">
        <f>ROUND((SUM(BI85:BI147)),  2)</f>
        <v>0</v>
      </c>
      <c r="G37" s="33"/>
      <c r="H37" s="33"/>
      <c r="I37" s="102">
        <v>0</v>
      </c>
      <c r="J37" s="101">
        <f>0</f>
        <v>0</v>
      </c>
      <c r="K37" s="33"/>
      <c r="L37" s="95"/>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95"/>
      <c r="S38" s="33"/>
      <c r="T38" s="33"/>
      <c r="U38" s="33"/>
      <c r="V38" s="33"/>
      <c r="W38" s="33"/>
      <c r="X38" s="33"/>
      <c r="Y38" s="33"/>
      <c r="Z38" s="33"/>
      <c r="AA38" s="33"/>
      <c r="AB38" s="33"/>
      <c r="AC38" s="33"/>
      <c r="AD38" s="33"/>
      <c r="AE38" s="33"/>
    </row>
    <row r="39" spans="1:31" s="2" customFormat="1" ht="25.35" customHeight="1">
      <c r="A39" s="33"/>
      <c r="B39" s="34"/>
      <c r="C39" s="103"/>
      <c r="D39" s="104" t="s">
        <v>53</v>
      </c>
      <c r="E39" s="56"/>
      <c r="F39" s="56"/>
      <c r="G39" s="105" t="s">
        <v>54</v>
      </c>
      <c r="H39" s="106" t="s">
        <v>55</v>
      </c>
      <c r="I39" s="56"/>
      <c r="J39" s="107">
        <f>SUM(J30:J37)</f>
        <v>0</v>
      </c>
      <c r="K39" s="108"/>
      <c r="L39" s="95"/>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44"/>
      <c r="J40" s="44"/>
      <c r="K40" s="44"/>
      <c r="L40" s="95"/>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46"/>
      <c r="J44" s="46"/>
      <c r="K44" s="46"/>
      <c r="L44" s="95"/>
      <c r="S44" s="33"/>
      <c r="T44" s="33"/>
      <c r="U44" s="33"/>
      <c r="V44" s="33"/>
      <c r="W44" s="33"/>
      <c r="X44" s="33"/>
      <c r="Y44" s="33"/>
      <c r="Z44" s="33"/>
      <c r="AA44" s="33"/>
      <c r="AB44" s="33"/>
      <c r="AC44" s="33"/>
      <c r="AD44" s="33"/>
      <c r="AE44" s="33"/>
    </row>
    <row r="45" spans="1:31" s="2" customFormat="1" ht="24.95" customHeight="1">
      <c r="A45" s="33"/>
      <c r="B45" s="34"/>
      <c r="C45" s="22" t="s">
        <v>111</v>
      </c>
      <c r="D45" s="33"/>
      <c r="E45" s="33"/>
      <c r="F45" s="33"/>
      <c r="G45" s="33"/>
      <c r="H45" s="33"/>
      <c r="I45" s="33"/>
      <c r="J45" s="33"/>
      <c r="K45" s="33"/>
      <c r="L45" s="95"/>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33"/>
      <c r="J46" s="33"/>
      <c r="K46" s="33"/>
      <c r="L46" s="95"/>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16.5" customHeight="1">
      <c r="A48" s="33"/>
      <c r="B48" s="34"/>
      <c r="C48" s="33"/>
      <c r="D48" s="33"/>
      <c r="E48" s="329" t="str">
        <f>E7</f>
        <v>Hodonín – přemostění silnice I/55 – lávka pro cyklisty a chodce</v>
      </c>
      <c r="F48" s="330"/>
      <c r="G48" s="330"/>
      <c r="H48" s="330"/>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107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287" t="str">
        <f>E9</f>
        <v>VON - Vedlejší a ostatní náklady</v>
      </c>
      <c r="F50" s="331"/>
      <c r="G50" s="331"/>
      <c r="H50" s="331"/>
      <c r="I50" s="33"/>
      <c r="J50" s="33"/>
      <c r="K50" s="33"/>
      <c r="L50" s="95"/>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33"/>
      <c r="J51" s="33"/>
      <c r="K51" s="33"/>
      <c r="L51" s="95"/>
      <c r="S51" s="33"/>
      <c r="T51" s="33"/>
      <c r="U51" s="33"/>
      <c r="V51" s="33"/>
      <c r="W51" s="33"/>
      <c r="X51" s="33"/>
      <c r="Y51" s="33"/>
      <c r="Z51" s="33"/>
      <c r="AA51" s="33"/>
      <c r="AB51" s="33"/>
      <c r="AC51" s="33"/>
      <c r="AD51" s="33"/>
      <c r="AE51" s="33"/>
    </row>
    <row r="52" spans="1:47" s="2" customFormat="1" ht="12" customHeight="1">
      <c r="A52" s="33"/>
      <c r="B52" s="34"/>
      <c r="C52" s="28" t="s">
        <v>21</v>
      </c>
      <c r="D52" s="33"/>
      <c r="E52" s="33"/>
      <c r="F52" s="26" t="str">
        <f>F12</f>
        <v>Hodonín</v>
      </c>
      <c r="G52" s="33"/>
      <c r="H52" s="33"/>
      <c r="I52" s="28" t="s">
        <v>23</v>
      </c>
      <c r="J52" s="51" t="str">
        <f>IF(J12="","",J12)</f>
        <v>26. 1. 2021</v>
      </c>
      <c r="K52" s="33"/>
      <c r="L52" s="95"/>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5.2" customHeight="1">
      <c r="A54" s="33"/>
      <c r="B54" s="34"/>
      <c r="C54" s="28" t="s">
        <v>25</v>
      </c>
      <c r="D54" s="33"/>
      <c r="E54" s="33"/>
      <c r="F54" s="26" t="str">
        <f>E15</f>
        <v>Město Hodonín</v>
      </c>
      <c r="G54" s="33"/>
      <c r="H54" s="33"/>
      <c r="I54" s="28" t="s">
        <v>33</v>
      </c>
      <c r="J54" s="31" t="str">
        <f>E21</f>
        <v>Rušar mosty s.r.o.</v>
      </c>
      <c r="K54" s="33"/>
      <c r="L54" s="95"/>
      <c r="S54" s="33"/>
      <c r="T54" s="33"/>
      <c r="U54" s="33"/>
      <c r="V54" s="33"/>
      <c r="W54" s="33"/>
      <c r="X54" s="33"/>
      <c r="Y54" s="33"/>
      <c r="Z54" s="33"/>
      <c r="AA54" s="33"/>
      <c r="AB54" s="33"/>
      <c r="AC54" s="33"/>
      <c r="AD54" s="33"/>
      <c r="AE54" s="33"/>
    </row>
    <row r="55" spans="1:47" s="2" customFormat="1" ht="15.2" customHeight="1">
      <c r="A55" s="33"/>
      <c r="B55" s="34"/>
      <c r="C55" s="28" t="s">
        <v>31</v>
      </c>
      <c r="D55" s="33"/>
      <c r="E55" s="33"/>
      <c r="F55" s="26" t="str">
        <f>IF(E18="","",E18)</f>
        <v>Vyplň údaj</v>
      </c>
      <c r="G55" s="33"/>
      <c r="H55" s="33"/>
      <c r="I55" s="28" t="s">
        <v>38</v>
      </c>
      <c r="J55" s="31" t="str">
        <f>E24</f>
        <v>Ing. Čestmír Rez</v>
      </c>
      <c r="K55" s="33"/>
      <c r="L55" s="95"/>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33"/>
      <c r="J56" s="33"/>
      <c r="K56" s="33"/>
      <c r="L56" s="95"/>
      <c r="S56" s="33"/>
      <c r="T56" s="33"/>
      <c r="U56" s="33"/>
      <c r="V56" s="33"/>
      <c r="W56" s="33"/>
      <c r="X56" s="33"/>
      <c r="Y56" s="33"/>
      <c r="Z56" s="33"/>
      <c r="AA56" s="33"/>
      <c r="AB56" s="33"/>
      <c r="AC56" s="33"/>
      <c r="AD56" s="33"/>
      <c r="AE56" s="33"/>
    </row>
    <row r="57" spans="1:47" s="2" customFormat="1" ht="29.25" customHeight="1">
      <c r="A57" s="33"/>
      <c r="B57" s="34"/>
      <c r="C57" s="109" t="s">
        <v>112</v>
      </c>
      <c r="D57" s="103"/>
      <c r="E57" s="103"/>
      <c r="F57" s="103"/>
      <c r="G57" s="103"/>
      <c r="H57" s="103"/>
      <c r="I57" s="103"/>
      <c r="J57" s="110" t="s">
        <v>113</v>
      </c>
      <c r="K57" s="103"/>
      <c r="L57" s="95"/>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33"/>
      <c r="J58" s="33"/>
      <c r="K58" s="33"/>
      <c r="L58" s="95"/>
      <c r="S58" s="33"/>
      <c r="T58" s="33"/>
      <c r="U58" s="33"/>
      <c r="V58" s="33"/>
      <c r="W58" s="33"/>
      <c r="X58" s="33"/>
      <c r="Y58" s="33"/>
      <c r="Z58" s="33"/>
      <c r="AA58" s="33"/>
      <c r="AB58" s="33"/>
      <c r="AC58" s="33"/>
      <c r="AD58" s="33"/>
      <c r="AE58" s="33"/>
    </row>
    <row r="59" spans="1:47" s="2" customFormat="1" ht="22.9" customHeight="1">
      <c r="A59" s="33"/>
      <c r="B59" s="34"/>
      <c r="C59" s="111" t="s">
        <v>75</v>
      </c>
      <c r="D59" s="33"/>
      <c r="E59" s="33"/>
      <c r="F59" s="33"/>
      <c r="G59" s="33"/>
      <c r="H59" s="33"/>
      <c r="I59" s="33"/>
      <c r="J59" s="67">
        <f>J85</f>
        <v>0</v>
      </c>
      <c r="K59" s="33"/>
      <c r="L59" s="95"/>
      <c r="S59" s="33"/>
      <c r="T59" s="33"/>
      <c r="U59" s="33"/>
      <c r="V59" s="33"/>
      <c r="W59" s="33"/>
      <c r="X59" s="33"/>
      <c r="Y59" s="33"/>
      <c r="Z59" s="33"/>
      <c r="AA59" s="33"/>
      <c r="AB59" s="33"/>
      <c r="AC59" s="33"/>
      <c r="AD59" s="33"/>
      <c r="AE59" s="33"/>
      <c r="AU59" s="18" t="s">
        <v>114</v>
      </c>
    </row>
    <row r="60" spans="1:47" s="9" customFormat="1" ht="24.95" customHeight="1">
      <c r="B60" s="112"/>
      <c r="D60" s="113" t="s">
        <v>875</v>
      </c>
      <c r="E60" s="114"/>
      <c r="F60" s="114"/>
      <c r="G60" s="114"/>
      <c r="H60" s="114"/>
      <c r="I60" s="114"/>
      <c r="J60" s="115">
        <f>J86</f>
        <v>0</v>
      </c>
      <c r="L60" s="112"/>
    </row>
    <row r="61" spans="1:47" s="10" customFormat="1" ht="19.899999999999999" customHeight="1">
      <c r="B61" s="116"/>
      <c r="D61" s="117" t="s">
        <v>1154</v>
      </c>
      <c r="E61" s="118"/>
      <c r="F61" s="118"/>
      <c r="G61" s="118"/>
      <c r="H61" s="118"/>
      <c r="I61" s="118"/>
      <c r="J61" s="119">
        <f>J87</f>
        <v>0</v>
      </c>
      <c r="L61" s="116"/>
    </row>
    <row r="62" spans="1:47" s="10" customFormat="1" ht="19.899999999999999" customHeight="1">
      <c r="B62" s="116"/>
      <c r="D62" s="117" t="s">
        <v>1155</v>
      </c>
      <c r="E62" s="118"/>
      <c r="F62" s="118"/>
      <c r="G62" s="118"/>
      <c r="H62" s="118"/>
      <c r="I62" s="118"/>
      <c r="J62" s="119">
        <f>J116</f>
        <v>0</v>
      </c>
      <c r="L62" s="116"/>
    </row>
    <row r="63" spans="1:47" s="10" customFormat="1" ht="19.899999999999999" customHeight="1">
      <c r="B63" s="116"/>
      <c r="D63" s="117" t="s">
        <v>876</v>
      </c>
      <c r="E63" s="118"/>
      <c r="F63" s="118"/>
      <c r="G63" s="118"/>
      <c r="H63" s="118"/>
      <c r="I63" s="118"/>
      <c r="J63" s="119">
        <f>J119</f>
        <v>0</v>
      </c>
      <c r="L63" s="116"/>
    </row>
    <row r="64" spans="1:47" s="10" customFormat="1" ht="19.899999999999999" customHeight="1">
      <c r="B64" s="116"/>
      <c r="D64" s="117" t="s">
        <v>1156</v>
      </c>
      <c r="E64" s="118"/>
      <c r="F64" s="118"/>
      <c r="G64" s="118"/>
      <c r="H64" s="118"/>
      <c r="I64" s="118"/>
      <c r="J64" s="119">
        <f>J128</f>
        <v>0</v>
      </c>
      <c r="L64" s="116"/>
    </row>
    <row r="65" spans="1:31" s="10" customFormat="1" ht="19.899999999999999" customHeight="1">
      <c r="B65" s="116"/>
      <c r="D65" s="117" t="s">
        <v>877</v>
      </c>
      <c r="E65" s="118"/>
      <c r="F65" s="118"/>
      <c r="G65" s="118"/>
      <c r="H65" s="118"/>
      <c r="I65" s="118"/>
      <c r="J65" s="119">
        <f>J144</f>
        <v>0</v>
      </c>
      <c r="L65" s="116"/>
    </row>
    <row r="66" spans="1:31" s="2" customFormat="1" ht="21.75" customHeight="1">
      <c r="A66" s="33"/>
      <c r="B66" s="34"/>
      <c r="C66" s="33"/>
      <c r="D66" s="33"/>
      <c r="E66" s="33"/>
      <c r="F66" s="33"/>
      <c r="G66" s="33"/>
      <c r="H66" s="33"/>
      <c r="I66" s="33"/>
      <c r="J66" s="33"/>
      <c r="K66" s="33"/>
      <c r="L66" s="95"/>
      <c r="S66" s="33"/>
      <c r="T66" s="33"/>
      <c r="U66" s="33"/>
      <c r="V66" s="33"/>
      <c r="W66" s="33"/>
      <c r="X66" s="33"/>
      <c r="Y66" s="33"/>
      <c r="Z66" s="33"/>
      <c r="AA66" s="33"/>
      <c r="AB66" s="33"/>
      <c r="AC66" s="33"/>
      <c r="AD66" s="33"/>
      <c r="AE66" s="33"/>
    </row>
    <row r="67" spans="1:31" s="2" customFormat="1" ht="6.95" customHeight="1">
      <c r="A67" s="33"/>
      <c r="B67" s="43"/>
      <c r="C67" s="44"/>
      <c r="D67" s="44"/>
      <c r="E67" s="44"/>
      <c r="F67" s="44"/>
      <c r="G67" s="44"/>
      <c r="H67" s="44"/>
      <c r="I67" s="44"/>
      <c r="J67" s="44"/>
      <c r="K67" s="44"/>
      <c r="L67" s="95"/>
      <c r="S67" s="33"/>
      <c r="T67" s="33"/>
      <c r="U67" s="33"/>
      <c r="V67" s="33"/>
      <c r="W67" s="33"/>
      <c r="X67" s="33"/>
      <c r="Y67" s="33"/>
      <c r="Z67" s="33"/>
      <c r="AA67" s="33"/>
      <c r="AB67" s="33"/>
      <c r="AC67" s="33"/>
      <c r="AD67" s="33"/>
      <c r="AE67" s="33"/>
    </row>
    <row r="71" spans="1:31" s="2" customFormat="1" ht="6.95" customHeight="1">
      <c r="A71" s="33"/>
      <c r="B71" s="45"/>
      <c r="C71" s="46"/>
      <c r="D71" s="46"/>
      <c r="E71" s="46"/>
      <c r="F71" s="46"/>
      <c r="G71" s="46"/>
      <c r="H71" s="46"/>
      <c r="I71" s="46"/>
      <c r="J71" s="46"/>
      <c r="K71" s="46"/>
      <c r="L71" s="95"/>
      <c r="S71" s="33"/>
      <c r="T71" s="33"/>
      <c r="U71" s="33"/>
      <c r="V71" s="33"/>
      <c r="W71" s="33"/>
      <c r="X71" s="33"/>
      <c r="Y71" s="33"/>
      <c r="Z71" s="33"/>
      <c r="AA71" s="33"/>
      <c r="AB71" s="33"/>
      <c r="AC71" s="33"/>
      <c r="AD71" s="33"/>
      <c r="AE71" s="33"/>
    </row>
    <row r="72" spans="1:31" s="2" customFormat="1" ht="24.95" customHeight="1">
      <c r="A72" s="33"/>
      <c r="B72" s="34"/>
      <c r="C72" s="22" t="s">
        <v>125</v>
      </c>
      <c r="D72" s="33"/>
      <c r="E72" s="33"/>
      <c r="F72" s="33"/>
      <c r="G72" s="33"/>
      <c r="H72" s="33"/>
      <c r="I72" s="33"/>
      <c r="J72" s="33"/>
      <c r="K72" s="33"/>
      <c r="L72" s="95"/>
      <c r="S72" s="33"/>
      <c r="T72" s="33"/>
      <c r="U72" s="33"/>
      <c r="V72" s="33"/>
      <c r="W72" s="33"/>
      <c r="X72" s="33"/>
      <c r="Y72" s="33"/>
      <c r="Z72" s="33"/>
      <c r="AA72" s="33"/>
      <c r="AB72" s="33"/>
      <c r="AC72" s="33"/>
      <c r="AD72" s="33"/>
      <c r="AE72" s="33"/>
    </row>
    <row r="73" spans="1:31" s="2" customFormat="1" ht="6.95" customHeight="1">
      <c r="A73" s="33"/>
      <c r="B73" s="34"/>
      <c r="C73" s="33"/>
      <c r="D73" s="33"/>
      <c r="E73" s="33"/>
      <c r="F73" s="33"/>
      <c r="G73" s="33"/>
      <c r="H73" s="33"/>
      <c r="I73" s="33"/>
      <c r="J73" s="33"/>
      <c r="K73" s="33"/>
      <c r="L73" s="95"/>
      <c r="S73" s="33"/>
      <c r="T73" s="33"/>
      <c r="U73" s="33"/>
      <c r="V73" s="33"/>
      <c r="W73" s="33"/>
      <c r="X73" s="33"/>
      <c r="Y73" s="33"/>
      <c r="Z73" s="33"/>
      <c r="AA73" s="33"/>
      <c r="AB73" s="33"/>
      <c r="AC73" s="33"/>
      <c r="AD73" s="33"/>
      <c r="AE73" s="33"/>
    </row>
    <row r="74" spans="1:31" s="2" customFormat="1" ht="12" customHeight="1">
      <c r="A74" s="33"/>
      <c r="B74" s="34"/>
      <c r="C74" s="28" t="s">
        <v>17</v>
      </c>
      <c r="D74" s="33"/>
      <c r="E74" s="33"/>
      <c r="F74" s="33"/>
      <c r="G74" s="33"/>
      <c r="H74" s="33"/>
      <c r="I74" s="33"/>
      <c r="J74" s="33"/>
      <c r="K74" s="33"/>
      <c r="L74" s="95"/>
      <c r="S74" s="33"/>
      <c r="T74" s="33"/>
      <c r="U74" s="33"/>
      <c r="V74" s="33"/>
      <c r="W74" s="33"/>
      <c r="X74" s="33"/>
      <c r="Y74" s="33"/>
      <c r="Z74" s="33"/>
      <c r="AA74" s="33"/>
      <c r="AB74" s="33"/>
      <c r="AC74" s="33"/>
      <c r="AD74" s="33"/>
      <c r="AE74" s="33"/>
    </row>
    <row r="75" spans="1:31" s="2" customFormat="1" ht="16.5" customHeight="1">
      <c r="A75" s="33"/>
      <c r="B75" s="34"/>
      <c r="C75" s="33"/>
      <c r="D75" s="33"/>
      <c r="E75" s="329" t="str">
        <f>E7</f>
        <v>Hodonín – přemostění silnice I/55 – lávka pro cyklisty a chodce</v>
      </c>
      <c r="F75" s="330"/>
      <c r="G75" s="330"/>
      <c r="H75" s="330"/>
      <c r="I75" s="33"/>
      <c r="J75" s="33"/>
      <c r="K75" s="33"/>
      <c r="L75" s="95"/>
      <c r="S75" s="33"/>
      <c r="T75" s="33"/>
      <c r="U75" s="33"/>
      <c r="V75" s="33"/>
      <c r="W75" s="33"/>
      <c r="X75" s="33"/>
      <c r="Y75" s="33"/>
      <c r="Z75" s="33"/>
      <c r="AA75" s="33"/>
      <c r="AB75" s="33"/>
      <c r="AC75" s="33"/>
      <c r="AD75" s="33"/>
      <c r="AE75" s="33"/>
    </row>
    <row r="76" spans="1:31" s="2" customFormat="1" ht="12" customHeight="1">
      <c r="A76" s="33"/>
      <c r="B76" s="34"/>
      <c r="C76" s="28" t="s">
        <v>107</v>
      </c>
      <c r="D76" s="33"/>
      <c r="E76" s="33"/>
      <c r="F76" s="33"/>
      <c r="G76" s="33"/>
      <c r="H76" s="33"/>
      <c r="I76" s="33"/>
      <c r="J76" s="33"/>
      <c r="K76" s="33"/>
      <c r="L76" s="95"/>
      <c r="S76" s="33"/>
      <c r="T76" s="33"/>
      <c r="U76" s="33"/>
      <c r="V76" s="33"/>
      <c r="W76" s="33"/>
      <c r="X76" s="33"/>
      <c r="Y76" s="33"/>
      <c r="Z76" s="33"/>
      <c r="AA76" s="33"/>
      <c r="AB76" s="33"/>
      <c r="AC76" s="33"/>
      <c r="AD76" s="33"/>
      <c r="AE76" s="33"/>
    </row>
    <row r="77" spans="1:31" s="2" customFormat="1" ht="16.5" customHeight="1">
      <c r="A77" s="33"/>
      <c r="B77" s="34"/>
      <c r="C77" s="33"/>
      <c r="D77" s="33"/>
      <c r="E77" s="287" t="str">
        <f>E9</f>
        <v>VON - Vedlejší a ostatní náklady</v>
      </c>
      <c r="F77" s="331"/>
      <c r="G77" s="331"/>
      <c r="H77" s="331"/>
      <c r="I77" s="33"/>
      <c r="J77" s="33"/>
      <c r="K77" s="33"/>
      <c r="L77" s="95"/>
      <c r="S77" s="33"/>
      <c r="T77" s="33"/>
      <c r="U77" s="33"/>
      <c r="V77" s="33"/>
      <c r="W77" s="33"/>
      <c r="X77" s="33"/>
      <c r="Y77" s="33"/>
      <c r="Z77" s="33"/>
      <c r="AA77" s="33"/>
      <c r="AB77" s="33"/>
      <c r="AC77" s="33"/>
      <c r="AD77" s="33"/>
      <c r="AE77" s="33"/>
    </row>
    <row r="78" spans="1:31" s="2" customFormat="1" ht="6.95" customHeight="1">
      <c r="A78" s="33"/>
      <c r="B78" s="34"/>
      <c r="C78" s="33"/>
      <c r="D78" s="33"/>
      <c r="E78" s="33"/>
      <c r="F78" s="33"/>
      <c r="G78" s="33"/>
      <c r="H78" s="33"/>
      <c r="I78" s="33"/>
      <c r="J78" s="33"/>
      <c r="K78" s="33"/>
      <c r="L78" s="95"/>
      <c r="S78" s="33"/>
      <c r="T78" s="33"/>
      <c r="U78" s="33"/>
      <c r="V78" s="33"/>
      <c r="W78" s="33"/>
      <c r="X78" s="33"/>
      <c r="Y78" s="33"/>
      <c r="Z78" s="33"/>
      <c r="AA78" s="33"/>
      <c r="AB78" s="33"/>
      <c r="AC78" s="33"/>
      <c r="AD78" s="33"/>
      <c r="AE78" s="33"/>
    </row>
    <row r="79" spans="1:31" s="2" customFormat="1" ht="12" customHeight="1">
      <c r="A79" s="33"/>
      <c r="B79" s="34"/>
      <c r="C79" s="28" t="s">
        <v>21</v>
      </c>
      <c r="D79" s="33"/>
      <c r="E79" s="33"/>
      <c r="F79" s="26" t="str">
        <f>F12</f>
        <v>Hodonín</v>
      </c>
      <c r="G79" s="33"/>
      <c r="H79" s="33"/>
      <c r="I79" s="28" t="s">
        <v>23</v>
      </c>
      <c r="J79" s="51" t="str">
        <f>IF(J12="","",J12)</f>
        <v>26. 1. 2021</v>
      </c>
      <c r="K79" s="33"/>
      <c r="L79" s="95"/>
      <c r="S79" s="33"/>
      <c r="T79" s="33"/>
      <c r="U79" s="33"/>
      <c r="V79" s="33"/>
      <c r="W79" s="33"/>
      <c r="X79" s="33"/>
      <c r="Y79" s="33"/>
      <c r="Z79" s="33"/>
      <c r="AA79" s="33"/>
      <c r="AB79" s="33"/>
      <c r="AC79" s="33"/>
      <c r="AD79" s="33"/>
      <c r="AE79" s="33"/>
    </row>
    <row r="80" spans="1:31" s="2" customFormat="1" ht="6.95" customHeight="1">
      <c r="A80" s="33"/>
      <c r="B80" s="34"/>
      <c r="C80" s="33"/>
      <c r="D80" s="33"/>
      <c r="E80" s="33"/>
      <c r="F80" s="33"/>
      <c r="G80" s="33"/>
      <c r="H80" s="33"/>
      <c r="I80" s="33"/>
      <c r="J80" s="33"/>
      <c r="K80" s="33"/>
      <c r="L80" s="95"/>
      <c r="S80" s="33"/>
      <c r="T80" s="33"/>
      <c r="U80" s="33"/>
      <c r="V80" s="33"/>
      <c r="W80" s="33"/>
      <c r="X80" s="33"/>
      <c r="Y80" s="33"/>
      <c r="Z80" s="33"/>
      <c r="AA80" s="33"/>
      <c r="AB80" s="33"/>
      <c r="AC80" s="33"/>
      <c r="AD80" s="33"/>
      <c r="AE80" s="33"/>
    </row>
    <row r="81" spans="1:65" s="2" customFormat="1" ht="15.2" customHeight="1">
      <c r="A81" s="33"/>
      <c r="B81" s="34"/>
      <c r="C81" s="28" t="s">
        <v>25</v>
      </c>
      <c r="D81" s="33"/>
      <c r="E81" s="33"/>
      <c r="F81" s="26" t="str">
        <f>E15</f>
        <v>Město Hodonín</v>
      </c>
      <c r="G81" s="33"/>
      <c r="H81" s="33"/>
      <c r="I81" s="28" t="s">
        <v>33</v>
      </c>
      <c r="J81" s="31" t="str">
        <f>E21</f>
        <v>Rušar mosty s.r.o.</v>
      </c>
      <c r="K81" s="33"/>
      <c r="L81" s="95"/>
      <c r="S81" s="33"/>
      <c r="T81" s="33"/>
      <c r="U81" s="33"/>
      <c r="V81" s="33"/>
      <c r="W81" s="33"/>
      <c r="X81" s="33"/>
      <c r="Y81" s="33"/>
      <c r="Z81" s="33"/>
      <c r="AA81" s="33"/>
      <c r="AB81" s="33"/>
      <c r="AC81" s="33"/>
      <c r="AD81" s="33"/>
      <c r="AE81" s="33"/>
    </row>
    <row r="82" spans="1:65" s="2" customFormat="1" ht="15.2" customHeight="1">
      <c r="A82" s="33"/>
      <c r="B82" s="34"/>
      <c r="C82" s="28" t="s">
        <v>31</v>
      </c>
      <c r="D82" s="33"/>
      <c r="E82" s="33"/>
      <c r="F82" s="26" t="str">
        <f>IF(E18="","",E18)</f>
        <v>Vyplň údaj</v>
      </c>
      <c r="G82" s="33"/>
      <c r="H82" s="33"/>
      <c r="I82" s="28" t="s">
        <v>38</v>
      </c>
      <c r="J82" s="31" t="str">
        <f>E24</f>
        <v>Ing. Čestmír Rez</v>
      </c>
      <c r="K82" s="33"/>
      <c r="L82" s="95"/>
      <c r="S82" s="33"/>
      <c r="T82" s="33"/>
      <c r="U82" s="33"/>
      <c r="V82" s="33"/>
      <c r="W82" s="33"/>
      <c r="X82" s="33"/>
      <c r="Y82" s="33"/>
      <c r="Z82" s="33"/>
      <c r="AA82" s="33"/>
      <c r="AB82" s="33"/>
      <c r="AC82" s="33"/>
      <c r="AD82" s="33"/>
      <c r="AE82" s="33"/>
    </row>
    <row r="83" spans="1:65" s="2" customFormat="1" ht="10.35" customHeight="1">
      <c r="A83" s="33"/>
      <c r="B83" s="34"/>
      <c r="C83" s="33"/>
      <c r="D83" s="33"/>
      <c r="E83" s="33"/>
      <c r="F83" s="33"/>
      <c r="G83" s="33"/>
      <c r="H83" s="33"/>
      <c r="I83" s="33"/>
      <c r="J83" s="33"/>
      <c r="K83" s="33"/>
      <c r="L83" s="95"/>
      <c r="S83" s="33"/>
      <c r="T83" s="33"/>
      <c r="U83" s="33"/>
      <c r="V83" s="33"/>
      <c r="W83" s="33"/>
      <c r="X83" s="33"/>
      <c r="Y83" s="33"/>
      <c r="Z83" s="33"/>
      <c r="AA83" s="33"/>
      <c r="AB83" s="33"/>
      <c r="AC83" s="33"/>
      <c r="AD83" s="33"/>
      <c r="AE83" s="33"/>
    </row>
    <row r="84" spans="1:65" s="11" customFormat="1" ht="29.25" customHeight="1">
      <c r="A84" s="120"/>
      <c r="B84" s="121"/>
      <c r="C84" s="122" t="s">
        <v>126</v>
      </c>
      <c r="D84" s="123" t="s">
        <v>62</v>
      </c>
      <c r="E84" s="123" t="s">
        <v>58</v>
      </c>
      <c r="F84" s="123" t="s">
        <v>59</v>
      </c>
      <c r="G84" s="123" t="s">
        <v>127</v>
      </c>
      <c r="H84" s="123" t="s">
        <v>128</v>
      </c>
      <c r="I84" s="123" t="s">
        <v>129</v>
      </c>
      <c r="J84" s="123" t="s">
        <v>113</v>
      </c>
      <c r="K84" s="124" t="s">
        <v>130</v>
      </c>
      <c r="L84" s="125"/>
      <c r="M84" s="58" t="s">
        <v>3</v>
      </c>
      <c r="N84" s="59" t="s">
        <v>47</v>
      </c>
      <c r="O84" s="59" t="s">
        <v>131</v>
      </c>
      <c r="P84" s="59" t="s">
        <v>132</v>
      </c>
      <c r="Q84" s="59" t="s">
        <v>133</v>
      </c>
      <c r="R84" s="59" t="s">
        <v>134</v>
      </c>
      <c r="S84" s="59" t="s">
        <v>135</v>
      </c>
      <c r="T84" s="60" t="s">
        <v>136</v>
      </c>
      <c r="U84" s="120"/>
      <c r="V84" s="120"/>
      <c r="W84" s="120"/>
      <c r="X84" s="120"/>
      <c r="Y84" s="120"/>
      <c r="Z84" s="120"/>
      <c r="AA84" s="120"/>
      <c r="AB84" s="120"/>
      <c r="AC84" s="120"/>
      <c r="AD84" s="120"/>
      <c r="AE84" s="120"/>
    </row>
    <row r="85" spans="1:65" s="2" customFormat="1" ht="22.9" customHeight="1">
      <c r="A85" s="33"/>
      <c r="B85" s="34"/>
      <c r="C85" s="65" t="s">
        <v>137</v>
      </c>
      <c r="D85" s="33"/>
      <c r="E85" s="33"/>
      <c r="F85" s="33"/>
      <c r="G85" s="33"/>
      <c r="H85" s="33"/>
      <c r="I85" s="33"/>
      <c r="J85" s="126">
        <f>BK85</f>
        <v>0</v>
      </c>
      <c r="K85" s="33"/>
      <c r="L85" s="34"/>
      <c r="M85" s="61"/>
      <c r="N85" s="52"/>
      <c r="O85" s="62"/>
      <c r="P85" s="127">
        <f>P86</f>
        <v>0</v>
      </c>
      <c r="Q85" s="62"/>
      <c r="R85" s="127">
        <f>R86</f>
        <v>0</v>
      </c>
      <c r="S85" s="62"/>
      <c r="T85" s="128">
        <f>T86</f>
        <v>0</v>
      </c>
      <c r="U85" s="33"/>
      <c r="V85" s="33"/>
      <c r="W85" s="33"/>
      <c r="X85" s="33"/>
      <c r="Y85" s="33"/>
      <c r="Z85" s="33"/>
      <c r="AA85" s="33"/>
      <c r="AB85" s="33"/>
      <c r="AC85" s="33"/>
      <c r="AD85" s="33"/>
      <c r="AE85" s="33"/>
      <c r="AT85" s="18" t="s">
        <v>76</v>
      </c>
      <c r="AU85" s="18" t="s">
        <v>114</v>
      </c>
      <c r="BK85" s="129">
        <f>BK86</f>
        <v>0</v>
      </c>
    </row>
    <row r="86" spans="1:65" s="12" customFormat="1" ht="25.9" customHeight="1">
      <c r="B86" s="130"/>
      <c r="D86" s="131" t="s">
        <v>76</v>
      </c>
      <c r="E86" s="132" t="s">
        <v>930</v>
      </c>
      <c r="F86" s="132" t="s">
        <v>931</v>
      </c>
      <c r="I86" s="133"/>
      <c r="J86" s="134">
        <f>BK86</f>
        <v>0</v>
      </c>
      <c r="L86" s="130"/>
      <c r="M86" s="135"/>
      <c r="N86" s="136"/>
      <c r="O86" s="136"/>
      <c r="P86" s="137">
        <f>P87+P116+P119+P128+P144</f>
        <v>0</v>
      </c>
      <c r="Q86" s="136"/>
      <c r="R86" s="137">
        <f>R87+R116+R119+R128+R144</f>
        <v>0</v>
      </c>
      <c r="S86" s="136"/>
      <c r="T86" s="138">
        <f>T87+T116+T119+T128+T144</f>
        <v>0</v>
      </c>
      <c r="AR86" s="131" t="s">
        <v>173</v>
      </c>
      <c r="AT86" s="139" t="s">
        <v>76</v>
      </c>
      <c r="AU86" s="139" t="s">
        <v>77</v>
      </c>
      <c r="AY86" s="131" t="s">
        <v>140</v>
      </c>
      <c r="BK86" s="140">
        <f>BK87+BK116+BK119+BK128+BK144</f>
        <v>0</v>
      </c>
    </row>
    <row r="87" spans="1:65" s="12" customFormat="1" ht="22.9" customHeight="1">
      <c r="B87" s="130"/>
      <c r="D87" s="131" t="s">
        <v>76</v>
      </c>
      <c r="E87" s="141" t="s">
        <v>1157</v>
      </c>
      <c r="F87" s="141" t="s">
        <v>1158</v>
      </c>
      <c r="I87" s="133"/>
      <c r="J87" s="142">
        <f>BK87</f>
        <v>0</v>
      </c>
      <c r="L87" s="130"/>
      <c r="M87" s="135"/>
      <c r="N87" s="136"/>
      <c r="O87" s="136"/>
      <c r="P87" s="137">
        <f>SUM(P88:P115)</f>
        <v>0</v>
      </c>
      <c r="Q87" s="136"/>
      <c r="R87" s="137">
        <f>SUM(R88:R115)</f>
        <v>0</v>
      </c>
      <c r="S87" s="136"/>
      <c r="T87" s="138">
        <f>SUM(T88:T115)</f>
        <v>0</v>
      </c>
      <c r="AR87" s="131" t="s">
        <v>173</v>
      </c>
      <c r="AT87" s="139" t="s">
        <v>76</v>
      </c>
      <c r="AU87" s="139" t="s">
        <v>84</v>
      </c>
      <c r="AY87" s="131" t="s">
        <v>140</v>
      </c>
      <c r="BK87" s="140">
        <f>SUM(BK88:BK115)</f>
        <v>0</v>
      </c>
    </row>
    <row r="88" spans="1:65" s="2" customFormat="1" ht="16.5" customHeight="1">
      <c r="A88" s="33"/>
      <c r="B88" s="143"/>
      <c r="C88" s="144" t="s">
        <v>84</v>
      </c>
      <c r="D88" s="144" t="s">
        <v>142</v>
      </c>
      <c r="E88" s="145" t="s">
        <v>1159</v>
      </c>
      <c r="F88" s="146" t="s">
        <v>1160</v>
      </c>
      <c r="G88" s="147" t="s">
        <v>1161</v>
      </c>
      <c r="H88" s="148">
        <v>1</v>
      </c>
      <c r="I88" s="149"/>
      <c r="J88" s="150">
        <f>ROUND(I88*H88,2)</f>
        <v>0</v>
      </c>
      <c r="K88" s="146" t="s">
        <v>146</v>
      </c>
      <c r="L88" s="34"/>
      <c r="M88" s="151" t="s">
        <v>3</v>
      </c>
      <c r="N88" s="152" t="s">
        <v>48</v>
      </c>
      <c r="O88" s="54"/>
      <c r="P88" s="153">
        <f>O88*H88</f>
        <v>0</v>
      </c>
      <c r="Q88" s="153">
        <v>0</v>
      </c>
      <c r="R88" s="153">
        <f>Q88*H88</f>
        <v>0</v>
      </c>
      <c r="S88" s="153">
        <v>0</v>
      </c>
      <c r="T88" s="154">
        <f>S88*H88</f>
        <v>0</v>
      </c>
      <c r="U88" s="33"/>
      <c r="V88" s="33"/>
      <c r="W88" s="33"/>
      <c r="X88" s="33"/>
      <c r="Y88" s="33"/>
      <c r="Z88" s="33"/>
      <c r="AA88" s="33"/>
      <c r="AB88" s="33"/>
      <c r="AC88" s="33"/>
      <c r="AD88" s="33"/>
      <c r="AE88" s="33"/>
      <c r="AR88" s="155" t="s">
        <v>937</v>
      </c>
      <c r="AT88" s="155" t="s">
        <v>142</v>
      </c>
      <c r="AU88" s="155" t="s">
        <v>87</v>
      </c>
      <c r="AY88" s="18" t="s">
        <v>140</v>
      </c>
      <c r="BE88" s="156">
        <f>IF(N88="základní",J88,0)</f>
        <v>0</v>
      </c>
      <c r="BF88" s="156">
        <f>IF(N88="snížená",J88,0)</f>
        <v>0</v>
      </c>
      <c r="BG88" s="156">
        <f>IF(N88="zákl. přenesená",J88,0)</f>
        <v>0</v>
      </c>
      <c r="BH88" s="156">
        <f>IF(N88="sníž. přenesená",J88,0)</f>
        <v>0</v>
      </c>
      <c r="BI88" s="156">
        <f>IF(N88="nulová",J88,0)</f>
        <v>0</v>
      </c>
      <c r="BJ88" s="18" t="s">
        <v>84</v>
      </c>
      <c r="BK88" s="156">
        <f>ROUND(I88*H88,2)</f>
        <v>0</v>
      </c>
      <c r="BL88" s="18" t="s">
        <v>937</v>
      </c>
      <c r="BM88" s="155" t="s">
        <v>1162</v>
      </c>
    </row>
    <row r="89" spans="1:65" s="2" customFormat="1" ht="11.25">
      <c r="A89" s="33"/>
      <c r="B89" s="34"/>
      <c r="C89" s="33"/>
      <c r="D89" s="157"/>
      <c r="E89" s="33"/>
      <c r="F89" s="158"/>
      <c r="G89" s="33"/>
      <c r="H89" s="33"/>
      <c r="I89" s="159"/>
      <c r="J89" s="33"/>
      <c r="K89" s="33"/>
      <c r="L89" s="34"/>
      <c r="M89" s="160"/>
      <c r="N89" s="161"/>
      <c r="O89" s="54"/>
      <c r="P89" s="54"/>
      <c r="Q89" s="54"/>
      <c r="R89" s="54"/>
      <c r="S89" s="54"/>
      <c r="T89" s="55"/>
      <c r="U89" s="33"/>
      <c r="V89" s="33"/>
      <c r="W89" s="33"/>
      <c r="X89" s="33"/>
      <c r="Y89" s="33"/>
      <c r="Z89" s="33"/>
      <c r="AA89" s="33"/>
      <c r="AB89" s="33"/>
      <c r="AC89" s="33"/>
      <c r="AD89" s="33"/>
      <c r="AE89" s="33"/>
      <c r="AT89" s="18" t="s">
        <v>149</v>
      </c>
      <c r="AU89" s="18" t="s">
        <v>87</v>
      </c>
    </row>
    <row r="90" spans="1:65" s="2" customFormat="1" ht="16.5" customHeight="1">
      <c r="A90" s="33"/>
      <c r="B90" s="143"/>
      <c r="C90" s="144" t="s">
        <v>87</v>
      </c>
      <c r="D90" s="144" t="s">
        <v>142</v>
      </c>
      <c r="E90" s="145" t="s">
        <v>1163</v>
      </c>
      <c r="F90" s="146" t="s">
        <v>1164</v>
      </c>
      <c r="G90" s="147" t="s">
        <v>1161</v>
      </c>
      <c r="H90" s="148">
        <v>1</v>
      </c>
      <c r="I90" s="149"/>
      <c r="J90" s="150">
        <f>ROUND(I90*H90,2)</f>
        <v>0</v>
      </c>
      <c r="K90" s="146" t="s">
        <v>146</v>
      </c>
      <c r="L90" s="34"/>
      <c r="M90" s="151" t="s">
        <v>3</v>
      </c>
      <c r="N90" s="152" t="s">
        <v>48</v>
      </c>
      <c r="O90" s="54"/>
      <c r="P90" s="153">
        <f>O90*H90</f>
        <v>0</v>
      </c>
      <c r="Q90" s="153">
        <v>0</v>
      </c>
      <c r="R90" s="153">
        <f>Q90*H90</f>
        <v>0</v>
      </c>
      <c r="S90" s="153">
        <v>0</v>
      </c>
      <c r="T90" s="154">
        <f>S90*H90</f>
        <v>0</v>
      </c>
      <c r="U90" s="33"/>
      <c r="V90" s="33"/>
      <c r="W90" s="33"/>
      <c r="X90" s="33"/>
      <c r="Y90" s="33"/>
      <c r="Z90" s="33"/>
      <c r="AA90" s="33"/>
      <c r="AB90" s="33"/>
      <c r="AC90" s="33"/>
      <c r="AD90" s="33"/>
      <c r="AE90" s="33"/>
      <c r="AR90" s="155" t="s">
        <v>937</v>
      </c>
      <c r="AT90" s="155" t="s">
        <v>142</v>
      </c>
      <c r="AU90" s="155" t="s">
        <v>87</v>
      </c>
      <c r="AY90" s="18" t="s">
        <v>140</v>
      </c>
      <c r="BE90" s="156">
        <f>IF(N90="základní",J90,0)</f>
        <v>0</v>
      </c>
      <c r="BF90" s="156">
        <f>IF(N90="snížená",J90,0)</f>
        <v>0</v>
      </c>
      <c r="BG90" s="156">
        <f>IF(N90="zákl. přenesená",J90,0)</f>
        <v>0</v>
      </c>
      <c r="BH90" s="156">
        <f>IF(N90="sníž. přenesená",J90,0)</f>
        <v>0</v>
      </c>
      <c r="BI90" s="156">
        <f>IF(N90="nulová",J90,0)</f>
        <v>0</v>
      </c>
      <c r="BJ90" s="18" t="s">
        <v>84</v>
      </c>
      <c r="BK90" s="156">
        <f>ROUND(I90*H90,2)</f>
        <v>0</v>
      </c>
      <c r="BL90" s="18" t="s">
        <v>937</v>
      </c>
      <c r="BM90" s="155" t="s">
        <v>1165</v>
      </c>
    </row>
    <row r="91" spans="1:65" s="2" customFormat="1" ht="11.25">
      <c r="A91" s="33"/>
      <c r="B91" s="34"/>
      <c r="C91" s="33"/>
      <c r="D91" s="157"/>
      <c r="E91" s="33"/>
      <c r="F91" s="158"/>
      <c r="G91" s="33"/>
      <c r="H91" s="33"/>
      <c r="I91" s="159"/>
      <c r="J91" s="33"/>
      <c r="K91" s="33"/>
      <c r="L91" s="34"/>
      <c r="M91" s="160"/>
      <c r="N91" s="161"/>
      <c r="O91" s="54"/>
      <c r="P91" s="54"/>
      <c r="Q91" s="54"/>
      <c r="R91" s="54"/>
      <c r="S91" s="54"/>
      <c r="T91" s="55"/>
      <c r="U91" s="33"/>
      <c r="V91" s="33"/>
      <c r="W91" s="33"/>
      <c r="X91" s="33"/>
      <c r="Y91" s="33"/>
      <c r="Z91" s="33"/>
      <c r="AA91" s="33"/>
      <c r="AB91" s="33"/>
      <c r="AC91" s="33"/>
      <c r="AD91" s="33"/>
      <c r="AE91" s="33"/>
      <c r="AT91" s="18" t="s">
        <v>149</v>
      </c>
      <c r="AU91" s="18" t="s">
        <v>87</v>
      </c>
    </row>
    <row r="92" spans="1:65" s="2" customFormat="1" ht="16.5" customHeight="1">
      <c r="A92" s="33"/>
      <c r="B92" s="143"/>
      <c r="C92" s="144" t="s">
        <v>159</v>
      </c>
      <c r="D92" s="144" t="s">
        <v>142</v>
      </c>
      <c r="E92" s="145" t="s">
        <v>1166</v>
      </c>
      <c r="F92" s="146" t="s">
        <v>1167</v>
      </c>
      <c r="G92" s="147" t="s">
        <v>1161</v>
      </c>
      <c r="H92" s="148">
        <v>1</v>
      </c>
      <c r="I92" s="149"/>
      <c r="J92" s="150">
        <f>ROUND(I92*H92,2)</f>
        <v>0</v>
      </c>
      <c r="K92" s="146" t="s">
        <v>146</v>
      </c>
      <c r="L92" s="34"/>
      <c r="M92" s="151" t="s">
        <v>3</v>
      </c>
      <c r="N92" s="152" t="s">
        <v>48</v>
      </c>
      <c r="O92" s="54"/>
      <c r="P92" s="153">
        <f>O92*H92</f>
        <v>0</v>
      </c>
      <c r="Q92" s="153">
        <v>0</v>
      </c>
      <c r="R92" s="153">
        <f>Q92*H92</f>
        <v>0</v>
      </c>
      <c r="S92" s="153">
        <v>0</v>
      </c>
      <c r="T92" s="154">
        <f>S92*H92</f>
        <v>0</v>
      </c>
      <c r="U92" s="33"/>
      <c r="V92" s="33"/>
      <c r="W92" s="33"/>
      <c r="X92" s="33"/>
      <c r="Y92" s="33"/>
      <c r="Z92" s="33"/>
      <c r="AA92" s="33"/>
      <c r="AB92" s="33"/>
      <c r="AC92" s="33"/>
      <c r="AD92" s="33"/>
      <c r="AE92" s="33"/>
      <c r="AR92" s="155" t="s">
        <v>937</v>
      </c>
      <c r="AT92" s="155" t="s">
        <v>142</v>
      </c>
      <c r="AU92" s="155" t="s">
        <v>87</v>
      </c>
      <c r="AY92" s="18" t="s">
        <v>140</v>
      </c>
      <c r="BE92" s="156">
        <f>IF(N92="základní",J92,0)</f>
        <v>0</v>
      </c>
      <c r="BF92" s="156">
        <f>IF(N92="snížená",J92,0)</f>
        <v>0</v>
      </c>
      <c r="BG92" s="156">
        <f>IF(N92="zákl. přenesená",J92,0)</f>
        <v>0</v>
      </c>
      <c r="BH92" s="156">
        <f>IF(N92="sníž. přenesená",J92,0)</f>
        <v>0</v>
      </c>
      <c r="BI92" s="156">
        <f>IF(N92="nulová",J92,0)</f>
        <v>0</v>
      </c>
      <c r="BJ92" s="18" t="s">
        <v>84</v>
      </c>
      <c r="BK92" s="156">
        <f>ROUND(I92*H92,2)</f>
        <v>0</v>
      </c>
      <c r="BL92" s="18" t="s">
        <v>937</v>
      </c>
      <c r="BM92" s="155" t="s">
        <v>1168</v>
      </c>
    </row>
    <row r="93" spans="1:65" s="2" customFormat="1" ht="11.25">
      <c r="A93" s="33"/>
      <c r="B93" s="34"/>
      <c r="C93" s="33"/>
      <c r="D93" s="157"/>
      <c r="E93" s="33"/>
      <c r="F93" s="158"/>
      <c r="G93" s="33"/>
      <c r="H93" s="33"/>
      <c r="I93" s="159"/>
      <c r="J93" s="33"/>
      <c r="K93" s="33"/>
      <c r="L93" s="34"/>
      <c r="M93" s="160"/>
      <c r="N93" s="161"/>
      <c r="O93" s="54"/>
      <c r="P93" s="54"/>
      <c r="Q93" s="54"/>
      <c r="R93" s="54"/>
      <c r="S93" s="54"/>
      <c r="T93" s="55"/>
      <c r="U93" s="33"/>
      <c r="V93" s="33"/>
      <c r="W93" s="33"/>
      <c r="X93" s="33"/>
      <c r="Y93" s="33"/>
      <c r="Z93" s="33"/>
      <c r="AA93" s="33"/>
      <c r="AB93" s="33"/>
      <c r="AC93" s="33"/>
      <c r="AD93" s="33"/>
      <c r="AE93" s="33"/>
      <c r="AT93" s="18" t="s">
        <v>149</v>
      </c>
      <c r="AU93" s="18" t="s">
        <v>87</v>
      </c>
    </row>
    <row r="94" spans="1:65" s="2" customFormat="1" ht="16.5" customHeight="1">
      <c r="A94" s="33"/>
      <c r="B94" s="143"/>
      <c r="C94" s="144" t="s">
        <v>147</v>
      </c>
      <c r="D94" s="144" t="s">
        <v>142</v>
      </c>
      <c r="E94" s="145" t="s">
        <v>1169</v>
      </c>
      <c r="F94" s="146" t="s">
        <v>1170</v>
      </c>
      <c r="G94" s="147" t="s">
        <v>1161</v>
      </c>
      <c r="H94" s="148">
        <v>1</v>
      </c>
      <c r="I94" s="149"/>
      <c r="J94" s="150">
        <f>ROUND(I94*H94,2)</f>
        <v>0</v>
      </c>
      <c r="K94" s="146" t="s">
        <v>146</v>
      </c>
      <c r="L94" s="34"/>
      <c r="M94" s="151" t="s">
        <v>3</v>
      </c>
      <c r="N94" s="152" t="s">
        <v>48</v>
      </c>
      <c r="O94" s="54"/>
      <c r="P94" s="153">
        <f>O94*H94</f>
        <v>0</v>
      </c>
      <c r="Q94" s="153">
        <v>0</v>
      </c>
      <c r="R94" s="153">
        <f>Q94*H94</f>
        <v>0</v>
      </c>
      <c r="S94" s="153">
        <v>0</v>
      </c>
      <c r="T94" s="154">
        <f>S94*H94</f>
        <v>0</v>
      </c>
      <c r="U94" s="33"/>
      <c r="V94" s="33"/>
      <c r="W94" s="33"/>
      <c r="X94" s="33"/>
      <c r="Y94" s="33"/>
      <c r="Z94" s="33"/>
      <c r="AA94" s="33"/>
      <c r="AB94" s="33"/>
      <c r="AC94" s="33"/>
      <c r="AD94" s="33"/>
      <c r="AE94" s="33"/>
      <c r="AR94" s="155" t="s">
        <v>937</v>
      </c>
      <c r="AT94" s="155" t="s">
        <v>142</v>
      </c>
      <c r="AU94" s="155" t="s">
        <v>87</v>
      </c>
      <c r="AY94" s="18" t="s">
        <v>140</v>
      </c>
      <c r="BE94" s="156">
        <f>IF(N94="základní",J94,0)</f>
        <v>0</v>
      </c>
      <c r="BF94" s="156">
        <f>IF(N94="snížená",J94,0)</f>
        <v>0</v>
      </c>
      <c r="BG94" s="156">
        <f>IF(N94="zákl. přenesená",J94,0)</f>
        <v>0</v>
      </c>
      <c r="BH94" s="156">
        <f>IF(N94="sníž. přenesená",J94,0)</f>
        <v>0</v>
      </c>
      <c r="BI94" s="156">
        <f>IF(N94="nulová",J94,0)</f>
        <v>0</v>
      </c>
      <c r="BJ94" s="18" t="s">
        <v>84</v>
      </c>
      <c r="BK94" s="156">
        <f>ROUND(I94*H94,2)</f>
        <v>0</v>
      </c>
      <c r="BL94" s="18" t="s">
        <v>937</v>
      </c>
      <c r="BM94" s="155" t="s">
        <v>1171</v>
      </c>
    </row>
    <row r="95" spans="1:65" s="2" customFormat="1" ht="11.25">
      <c r="A95" s="33"/>
      <c r="B95" s="34"/>
      <c r="C95" s="33"/>
      <c r="D95" s="157"/>
      <c r="E95" s="33"/>
      <c r="F95" s="158"/>
      <c r="G95" s="33"/>
      <c r="H95" s="33"/>
      <c r="I95" s="159"/>
      <c r="J95" s="33"/>
      <c r="K95" s="33"/>
      <c r="L95" s="34"/>
      <c r="M95" s="160"/>
      <c r="N95" s="161"/>
      <c r="O95" s="54"/>
      <c r="P95" s="54"/>
      <c r="Q95" s="54"/>
      <c r="R95" s="54"/>
      <c r="S95" s="54"/>
      <c r="T95" s="55"/>
      <c r="U95" s="33"/>
      <c r="V95" s="33"/>
      <c r="W95" s="33"/>
      <c r="X95" s="33"/>
      <c r="Y95" s="33"/>
      <c r="Z95" s="33"/>
      <c r="AA95" s="33"/>
      <c r="AB95" s="33"/>
      <c r="AC95" s="33"/>
      <c r="AD95" s="33"/>
      <c r="AE95" s="33"/>
      <c r="AT95" s="18" t="s">
        <v>149</v>
      </c>
      <c r="AU95" s="18" t="s">
        <v>87</v>
      </c>
    </row>
    <row r="96" spans="1:65" s="2" customFormat="1" ht="29.25">
      <c r="A96" s="33"/>
      <c r="B96" s="34"/>
      <c r="C96" s="33"/>
      <c r="D96" s="157" t="s">
        <v>940</v>
      </c>
      <c r="E96" s="33"/>
      <c r="F96" s="158" t="s">
        <v>1172</v>
      </c>
      <c r="G96" s="33"/>
      <c r="H96" s="33"/>
      <c r="I96" s="159"/>
      <c r="J96" s="33"/>
      <c r="K96" s="33"/>
      <c r="L96" s="34"/>
      <c r="M96" s="160"/>
      <c r="N96" s="161"/>
      <c r="O96" s="54"/>
      <c r="P96" s="54"/>
      <c r="Q96" s="54"/>
      <c r="R96" s="54"/>
      <c r="S96" s="54"/>
      <c r="T96" s="55"/>
      <c r="U96" s="33"/>
      <c r="V96" s="33"/>
      <c r="W96" s="33"/>
      <c r="X96" s="33"/>
      <c r="Y96" s="33"/>
      <c r="Z96" s="33"/>
      <c r="AA96" s="33"/>
      <c r="AB96" s="33"/>
      <c r="AC96" s="33"/>
      <c r="AD96" s="33"/>
      <c r="AE96" s="33"/>
      <c r="AT96" s="18" t="s">
        <v>940</v>
      </c>
      <c r="AU96" s="18" t="s">
        <v>87</v>
      </c>
    </row>
    <row r="97" spans="1:65" s="2" customFormat="1" ht="16.5" customHeight="1">
      <c r="A97" s="33"/>
      <c r="B97" s="143"/>
      <c r="C97" s="144" t="s">
        <v>173</v>
      </c>
      <c r="D97" s="144" t="s">
        <v>142</v>
      </c>
      <c r="E97" s="145" t="s">
        <v>1173</v>
      </c>
      <c r="F97" s="146" t="s">
        <v>1174</v>
      </c>
      <c r="G97" s="147" t="s">
        <v>1161</v>
      </c>
      <c r="H97" s="148">
        <v>1</v>
      </c>
      <c r="I97" s="149"/>
      <c r="J97" s="150">
        <f>ROUND(I97*H97,2)</f>
        <v>0</v>
      </c>
      <c r="K97" s="146" t="s">
        <v>146</v>
      </c>
      <c r="L97" s="34"/>
      <c r="M97" s="151" t="s">
        <v>3</v>
      </c>
      <c r="N97" s="152" t="s">
        <v>48</v>
      </c>
      <c r="O97" s="54"/>
      <c r="P97" s="153">
        <f>O97*H97</f>
        <v>0</v>
      </c>
      <c r="Q97" s="153">
        <v>0</v>
      </c>
      <c r="R97" s="153">
        <f>Q97*H97</f>
        <v>0</v>
      </c>
      <c r="S97" s="153">
        <v>0</v>
      </c>
      <c r="T97" s="154">
        <f>S97*H97</f>
        <v>0</v>
      </c>
      <c r="U97" s="33"/>
      <c r="V97" s="33"/>
      <c r="W97" s="33"/>
      <c r="X97" s="33"/>
      <c r="Y97" s="33"/>
      <c r="Z97" s="33"/>
      <c r="AA97" s="33"/>
      <c r="AB97" s="33"/>
      <c r="AC97" s="33"/>
      <c r="AD97" s="33"/>
      <c r="AE97" s="33"/>
      <c r="AR97" s="155" t="s">
        <v>937</v>
      </c>
      <c r="AT97" s="155" t="s">
        <v>142</v>
      </c>
      <c r="AU97" s="155" t="s">
        <v>87</v>
      </c>
      <c r="AY97" s="18" t="s">
        <v>140</v>
      </c>
      <c r="BE97" s="156">
        <f>IF(N97="základní",J97,0)</f>
        <v>0</v>
      </c>
      <c r="BF97" s="156">
        <f>IF(N97="snížená",J97,0)</f>
        <v>0</v>
      </c>
      <c r="BG97" s="156">
        <f>IF(N97="zákl. přenesená",J97,0)</f>
        <v>0</v>
      </c>
      <c r="BH97" s="156">
        <f>IF(N97="sníž. přenesená",J97,0)</f>
        <v>0</v>
      </c>
      <c r="BI97" s="156">
        <f>IF(N97="nulová",J97,0)</f>
        <v>0</v>
      </c>
      <c r="BJ97" s="18" t="s">
        <v>84</v>
      </c>
      <c r="BK97" s="156">
        <f>ROUND(I97*H97,2)</f>
        <v>0</v>
      </c>
      <c r="BL97" s="18" t="s">
        <v>937</v>
      </c>
      <c r="BM97" s="155" t="s">
        <v>1175</v>
      </c>
    </row>
    <row r="98" spans="1:65" s="2" customFormat="1" ht="11.25">
      <c r="A98" s="33"/>
      <c r="B98" s="34"/>
      <c r="C98" s="33"/>
      <c r="D98" s="157"/>
      <c r="E98" s="33"/>
      <c r="F98" s="158"/>
      <c r="G98" s="33"/>
      <c r="H98" s="33"/>
      <c r="I98" s="159"/>
      <c r="J98" s="33"/>
      <c r="K98" s="33"/>
      <c r="L98" s="34"/>
      <c r="M98" s="160"/>
      <c r="N98" s="161"/>
      <c r="O98" s="54"/>
      <c r="P98" s="54"/>
      <c r="Q98" s="54"/>
      <c r="R98" s="54"/>
      <c r="S98" s="54"/>
      <c r="T98" s="55"/>
      <c r="U98" s="33"/>
      <c r="V98" s="33"/>
      <c r="W98" s="33"/>
      <c r="X98" s="33"/>
      <c r="Y98" s="33"/>
      <c r="Z98" s="33"/>
      <c r="AA98" s="33"/>
      <c r="AB98" s="33"/>
      <c r="AC98" s="33"/>
      <c r="AD98" s="33"/>
      <c r="AE98" s="33"/>
      <c r="AT98" s="18" t="s">
        <v>149</v>
      </c>
      <c r="AU98" s="18" t="s">
        <v>87</v>
      </c>
    </row>
    <row r="99" spans="1:65" s="2" customFormat="1" ht="16.5" customHeight="1">
      <c r="A99" s="33"/>
      <c r="B99" s="143"/>
      <c r="C99" s="144" t="s">
        <v>179</v>
      </c>
      <c r="D99" s="144" t="s">
        <v>142</v>
      </c>
      <c r="E99" s="145" t="s">
        <v>1176</v>
      </c>
      <c r="F99" s="146" t="s">
        <v>1177</v>
      </c>
      <c r="G99" s="147" t="s">
        <v>1161</v>
      </c>
      <c r="H99" s="148">
        <v>1</v>
      </c>
      <c r="I99" s="149"/>
      <c r="J99" s="150">
        <f>ROUND(I99*H99,2)</f>
        <v>0</v>
      </c>
      <c r="K99" s="146" t="s">
        <v>146</v>
      </c>
      <c r="L99" s="34"/>
      <c r="M99" s="151" t="s">
        <v>3</v>
      </c>
      <c r="N99" s="152" t="s">
        <v>48</v>
      </c>
      <c r="O99" s="54"/>
      <c r="P99" s="153">
        <f>O99*H99</f>
        <v>0</v>
      </c>
      <c r="Q99" s="153">
        <v>0</v>
      </c>
      <c r="R99" s="153">
        <f>Q99*H99</f>
        <v>0</v>
      </c>
      <c r="S99" s="153">
        <v>0</v>
      </c>
      <c r="T99" s="154">
        <f>S99*H99</f>
        <v>0</v>
      </c>
      <c r="U99" s="33"/>
      <c r="V99" s="33"/>
      <c r="W99" s="33"/>
      <c r="X99" s="33"/>
      <c r="Y99" s="33"/>
      <c r="Z99" s="33"/>
      <c r="AA99" s="33"/>
      <c r="AB99" s="33"/>
      <c r="AC99" s="33"/>
      <c r="AD99" s="33"/>
      <c r="AE99" s="33"/>
      <c r="AR99" s="155" t="s">
        <v>937</v>
      </c>
      <c r="AT99" s="155" t="s">
        <v>142</v>
      </c>
      <c r="AU99" s="155" t="s">
        <v>87</v>
      </c>
      <c r="AY99" s="18" t="s">
        <v>140</v>
      </c>
      <c r="BE99" s="156">
        <f>IF(N99="základní",J99,0)</f>
        <v>0</v>
      </c>
      <c r="BF99" s="156">
        <f>IF(N99="snížená",J99,0)</f>
        <v>0</v>
      </c>
      <c r="BG99" s="156">
        <f>IF(N99="zákl. přenesená",J99,0)</f>
        <v>0</v>
      </c>
      <c r="BH99" s="156">
        <f>IF(N99="sníž. přenesená",J99,0)</f>
        <v>0</v>
      </c>
      <c r="BI99" s="156">
        <f>IF(N99="nulová",J99,0)</f>
        <v>0</v>
      </c>
      <c r="BJ99" s="18" t="s">
        <v>84</v>
      </c>
      <c r="BK99" s="156">
        <f>ROUND(I99*H99,2)</f>
        <v>0</v>
      </c>
      <c r="BL99" s="18" t="s">
        <v>937</v>
      </c>
      <c r="BM99" s="155" t="s">
        <v>1178</v>
      </c>
    </row>
    <row r="100" spans="1:65" s="2" customFormat="1" ht="11.25">
      <c r="A100" s="33"/>
      <c r="B100" s="34"/>
      <c r="C100" s="33"/>
      <c r="D100" s="157"/>
      <c r="E100" s="33"/>
      <c r="F100" s="158"/>
      <c r="G100" s="33"/>
      <c r="H100" s="33"/>
      <c r="I100" s="159"/>
      <c r="J100" s="33"/>
      <c r="K100" s="33"/>
      <c r="L100" s="34"/>
      <c r="M100" s="160"/>
      <c r="N100" s="161"/>
      <c r="O100" s="54"/>
      <c r="P100" s="54"/>
      <c r="Q100" s="54"/>
      <c r="R100" s="54"/>
      <c r="S100" s="54"/>
      <c r="T100" s="55"/>
      <c r="U100" s="33"/>
      <c r="V100" s="33"/>
      <c r="W100" s="33"/>
      <c r="X100" s="33"/>
      <c r="Y100" s="33"/>
      <c r="Z100" s="33"/>
      <c r="AA100" s="33"/>
      <c r="AB100" s="33"/>
      <c r="AC100" s="33"/>
      <c r="AD100" s="33"/>
      <c r="AE100" s="33"/>
      <c r="AT100" s="18" t="s">
        <v>149</v>
      </c>
      <c r="AU100" s="18" t="s">
        <v>87</v>
      </c>
    </row>
    <row r="101" spans="1:65" s="2" customFormat="1" ht="16.5" customHeight="1">
      <c r="A101" s="33"/>
      <c r="B101" s="143"/>
      <c r="C101" s="144" t="s">
        <v>185</v>
      </c>
      <c r="D101" s="144" t="s">
        <v>142</v>
      </c>
      <c r="E101" s="145" t="s">
        <v>1179</v>
      </c>
      <c r="F101" s="146" t="s">
        <v>1180</v>
      </c>
      <c r="G101" s="147" t="s">
        <v>1161</v>
      </c>
      <c r="H101" s="148">
        <v>1</v>
      </c>
      <c r="I101" s="149"/>
      <c r="J101" s="150">
        <f>ROUND(I101*H101,2)</f>
        <v>0</v>
      </c>
      <c r="K101" s="146" t="s">
        <v>146</v>
      </c>
      <c r="L101" s="34"/>
      <c r="M101" s="151" t="s">
        <v>3</v>
      </c>
      <c r="N101" s="152" t="s">
        <v>48</v>
      </c>
      <c r="O101" s="54"/>
      <c r="P101" s="153">
        <f>O101*H101</f>
        <v>0</v>
      </c>
      <c r="Q101" s="153">
        <v>0</v>
      </c>
      <c r="R101" s="153">
        <f>Q101*H101</f>
        <v>0</v>
      </c>
      <c r="S101" s="153">
        <v>0</v>
      </c>
      <c r="T101" s="154">
        <f>S101*H101</f>
        <v>0</v>
      </c>
      <c r="U101" s="33"/>
      <c r="V101" s="33"/>
      <c r="W101" s="33"/>
      <c r="X101" s="33"/>
      <c r="Y101" s="33"/>
      <c r="Z101" s="33"/>
      <c r="AA101" s="33"/>
      <c r="AB101" s="33"/>
      <c r="AC101" s="33"/>
      <c r="AD101" s="33"/>
      <c r="AE101" s="33"/>
      <c r="AR101" s="155" t="s">
        <v>937</v>
      </c>
      <c r="AT101" s="155" t="s">
        <v>142</v>
      </c>
      <c r="AU101" s="155" t="s">
        <v>87</v>
      </c>
      <c r="AY101" s="18" t="s">
        <v>140</v>
      </c>
      <c r="BE101" s="156">
        <f>IF(N101="základní",J101,0)</f>
        <v>0</v>
      </c>
      <c r="BF101" s="156">
        <f>IF(N101="snížená",J101,0)</f>
        <v>0</v>
      </c>
      <c r="BG101" s="156">
        <f>IF(N101="zákl. přenesená",J101,0)</f>
        <v>0</v>
      </c>
      <c r="BH101" s="156">
        <f>IF(N101="sníž. přenesená",J101,0)</f>
        <v>0</v>
      </c>
      <c r="BI101" s="156">
        <f>IF(N101="nulová",J101,0)</f>
        <v>0</v>
      </c>
      <c r="BJ101" s="18" t="s">
        <v>84</v>
      </c>
      <c r="BK101" s="156">
        <f>ROUND(I101*H101,2)</f>
        <v>0</v>
      </c>
      <c r="BL101" s="18" t="s">
        <v>937</v>
      </c>
      <c r="BM101" s="155" t="s">
        <v>1181</v>
      </c>
    </row>
    <row r="102" spans="1:65" s="2" customFormat="1" ht="11.25">
      <c r="A102" s="33"/>
      <c r="B102" s="34"/>
      <c r="C102" s="33"/>
      <c r="D102" s="157"/>
      <c r="E102" s="33"/>
      <c r="F102" s="158"/>
      <c r="G102" s="33"/>
      <c r="H102" s="33"/>
      <c r="I102" s="159"/>
      <c r="J102" s="33"/>
      <c r="K102" s="33"/>
      <c r="L102" s="34"/>
      <c r="M102" s="160"/>
      <c r="N102" s="161"/>
      <c r="O102" s="54"/>
      <c r="P102" s="54"/>
      <c r="Q102" s="54"/>
      <c r="R102" s="54"/>
      <c r="S102" s="54"/>
      <c r="T102" s="55"/>
      <c r="U102" s="33"/>
      <c r="V102" s="33"/>
      <c r="W102" s="33"/>
      <c r="X102" s="33"/>
      <c r="Y102" s="33"/>
      <c r="Z102" s="33"/>
      <c r="AA102" s="33"/>
      <c r="AB102" s="33"/>
      <c r="AC102" s="33"/>
      <c r="AD102" s="33"/>
      <c r="AE102" s="33"/>
      <c r="AT102" s="18" t="s">
        <v>149</v>
      </c>
      <c r="AU102" s="18" t="s">
        <v>87</v>
      </c>
    </row>
    <row r="103" spans="1:65" s="2" customFormat="1" ht="16.5" customHeight="1">
      <c r="A103" s="33"/>
      <c r="B103" s="143"/>
      <c r="C103" s="144" t="s">
        <v>194</v>
      </c>
      <c r="D103" s="144" t="s">
        <v>142</v>
      </c>
      <c r="E103" s="145" t="s">
        <v>1182</v>
      </c>
      <c r="F103" s="146" t="s">
        <v>1183</v>
      </c>
      <c r="G103" s="147" t="s">
        <v>1161</v>
      </c>
      <c r="H103" s="148">
        <v>1</v>
      </c>
      <c r="I103" s="149"/>
      <c r="J103" s="150">
        <f>ROUND(I103*H103,2)</f>
        <v>0</v>
      </c>
      <c r="K103" s="146" t="s">
        <v>146</v>
      </c>
      <c r="L103" s="34"/>
      <c r="M103" s="151" t="s">
        <v>3</v>
      </c>
      <c r="N103" s="152" t="s">
        <v>48</v>
      </c>
      <c r="O103" s="54"/>
      <c r="P103" s="153">
        <f>O103*H103</f>
        <v>0</v>
      </c>
      <c r="Q103" s="153">
        <v>0</v>
      </c>
      <c r="R103" s="153">
        <f>Q103*H103</f>
        <v>0</v>
      </c>
      <c r="S103" s="153">
        <v>0</v>
      </c>
      <c r="T103" s="154">
        <f>S103*H103</f>
        <v>0</v>
      </c>
      <c r="U103" s="33"/>
      <c r="V103" s="33"/>
      <c r="W103" s="33"/>
      <c r="X103" s="33"/>
      <c r="Y103" s="33"/>
      <c r="Z103" s="33"/>
      <c r="AA103" s="33"/>
      <c r="AB103" s="33"/>
      <c r="AC103" s="33"/>
      <c r="AD103" s="33"/>
      <c r="AE103" s="33"/>
      <c r="AR103" s="155" t="s">
        <v>937</v>
      </c>
      <c r="AT103" s="155" t="s">
        <v>142</v>
      </c>
      <c r="AU103" s="155" t="s">
        <v>87</v>
      </c>
      <c r="AY103" s="18" t="s">
        <v>140</v>
      </c>
      <c r="BE103" s="156">
        <f>IF(N103="základní",J103,0)</f>
        <v>0</v>
      </c>
      <c r="BF103" s="156">
        <f>IF(N103="snížená",J103,0)</f>
        <v>0</v>
      </c>
      <c r="BG103" s="156">
        <f>IF(N103="zákl. přenesená",J103,0)</f>
        <v>0</v>
      </c>
      <c r="BH103" s="156">
        <f>IF(N103="sníž. přenesená",J103,0)</f>
        <v>0</v>
      </c>
      <c r="BI103" s="156">
        <f>IF(N103="nulová",J103,0)</f>
        <v>0</v>
      </c>
      <c r="BJ103" s="18" t="s">
        <v>84</v>
      </c>
      <c r="BK103" s="156">
        <f>ROUND(I103*H103,2)</f>
        <v>0</v>
      </c>
      <c r="BL103" s="18" t="s">
        <v>937</v>
      </c>
      <c r="BM103" s="155" t="s">
        <v>1184</v>
      </c>
    </row>
    <row r="104" spans="1:65" s="2" customFormat="1" ht="11.25">
      <c r="A104" s="33"/>
      <c r="B104" s="34"/>
      <c r="C104" s="33"/>
      <c r="D104" s="157"/>
      <c r="E104" s="33"/>
      <c r="F104" s="158"/>
      <c r="G104" s="33"/>
      <c r="H104" s="33"/>
      <c r="I104" s="159"/>
      <c r="J104" s="33"/>
      <c r="K104" s="33"/>
      <c r="L104" s="34"/>
      <c r="M104" s="160"/>
      <c r="N104" s="161"/>
      <c r="O104" s="54"/>
      <c r="P104" s="54"/>
      <c r="Q104" s="54"/>
      <c r="R104" s="54"/>
      <c r="S104" s="54"/>
      <c r="T104" s="55"/>
      <c r="U104" s="33"/>
      <c r="V104" s="33"/>
      <c r="W104" s="33"/>
      <c r="X104" s="33"/>
      <c r="Y104" s="33"/>
      <c r="Z104" s="33"/>
      <c r="AA104" s="33"/>
      <c r="AB104" s="33"/>
      <c r="AC104" s="33"/>
      <c r="AD104" s="33"/>
      <c r="AE104" s="33"/>
      <c r="AT104" s="18" t="s">
        <v>149</v>
      </c>
      <c r="AU104" s="18" t="s">
        <v>87</v>
      </c>
    </row>
    <row r="105" spans="1:65" s="2" customFormat="1" ht="16.5" customHeight="1">
      <c r="A105" s="33"/>
      <c r="B105" s="143"/>
      <c r="C105" s="144" t="s">
        <v>203</v>
      </c>
      <c r="D105" s="144" t="s">
        <v>142</v>
      </c>
      <c r="E105" s="145" t="s">
        <v>1185</v>
      </c>
      <c r="F105" s="146" t="s">
        <v>1186</v>
      </c>
      <c r="G105" s="147" t="s">
        <v>1161</v>
      </c>
      <c r="H105" s="148">
        <v>1</v>
      </c>
      <c r="I105" s="149"/>
      <c r="J105" s="150">
        <f>ROUND(I105*H105,2)</f>
        <v>0</v>
      </c>
      <c r="K105" s="146" t="s">
        <v>146</v>
      </c>
      <c r="L105" s="34"/>
      <c r="M105" s="151" t="s">
        <v>3</v>
      </c>
      <c r="N105" s="152" t="s">
        <v>48</v>
      </c>
      <c r="O105" s="54"/>
      <c r="P105" s="153">
        <f>O105*H105</f>
        <v>0</v>
      </c>
      <c r="Q105" s="153">
        <v>0</v>
      </c>
      <c r="R105" s="153">
        <f>Q105*H105</f>
        <v>0</v>
      </c>
      <c r="S105" s="153">
        <v>0</v>
      </c>
      <c r="T105" s="154">
        <f>S105*H105</f>
        <v>0</v>
      </c>
      <c r="U105" s="33"/>
      <c r="V105" s="33"/>
      <c r="W105" s="33"/>
      <c r="X105" s="33"/>
      <c r="Y105" s="33"/>
      <c r="Z105" s="33"/>
      <c r="AA105" s="33"/>
      <c r="AB105" s="33"/>
      <c r="AC105" s="33"/>
      <c r="AD105" s="33"/>
      <c r="AE105" s="33"/>
      <c r="AR105" s="155" t="s">
        <v>937</v>
      </c>
      <c r="AT105" s="155" t="s">
        <v>142</v>
      </c>
      <c r="AU105" s="155" t="s">
        <v>87</v>
      </c>
      <c r="AY105" s="18" t="s">
        <v>140</v>
      </c>
      <c r="BE105" s="156">
        <f>IF(N105="základní",J105,0)</f>
        <v>0</v>
      </c>
      <c r="BF105" s="156">
        <f>IF(N105="snížená",J105,0)</f>
        <v>0</v>
      </c>
      <c r="BG105" s="156">
        <f>IF(N105="zákl. přenesená",J105,0)</f>
        <v>0</v>
      </c>
      <c r="BH105" s="156">
        <f>IF(N105="sníž. přenesená",J105,0)</f>
        <v>0</v>
      </c>
      <c r="BI105" s="156">
        <f>IF(N105="nulová",J105,0)</f>
        <v>0</v>
      </c>
      <c r="BJ105" s="18" t="s">
        <v>84</v>
      </c>
      <c r="BK105" s="156">
        <f>ROUND(I105*H105,2)</f>
        <v>0</v>
      </c>
      <c r="BL105" s="18" t="s">
        <v>937</v>
      </c>
      <c r="BM105" s="155" t="s">
        <v>1187</v>
      </c>
    </row>
    <row r="106" spans="1:65" s="2" customFormat="1" ht="11.25">
      <c r="A106" s="33"/>
      <c r="B106" s="34"/>
      <c r="C106" s="33"/>
      <c r="D106" s="157"/>
      <c r="E106" s="33"/>
      <c r="F106" s="158"/>
      <c r="G106" s="33"/>
      <c r="H106" s="33"/>
      <c r="I106" s="159"/>
      <c r="J106" s="33"/>
      <c r="K106" s="33"/>
      <c r="L106" s="34"/>
      <c r="M106" s="160"/>
      <c r="N106" s="161"/>
      <c r="O106" s="54"/>
      <c r="P106" s="54"/>
      <c r="Q106" s="54"/>
      <c r="R106" s="54"/>
      <c r="S106" s="54"/>
      <c r="T106" s="55"/>
      <c r="U106" s="33"/>
      <c r="V106" s="33"/>
      <c r="W106" s="33"/>
      <c r="X106" s="33"/>
      <c r="Y106" s="33"/>
      <c r="Z106" s="33"/>
      <c r="AA106" s="33"/>
      <c r="AB106" s="33"/>
      <c r="AC106" s="33"/>
      <c r="AD106" s="33"/>
      <c r="AE106" s="33"/>
      <c r="AT106" s="18" t="s">
        <v>149</v>
      </c>
      <c r="AU106" s="18" t="s">
        <v>87</v>
      </c>
    </row>
    <row r="107" spans="1:65" s="2" customFormat="1" ht="16.5" customHeight="1">
      <c r="A107" s="33"/>
      <c r="B107" s="143"/>
      <c r="C107" s="144" t="s">
        <v>210</v>
      </c>
      <c r="D107" s="144" t="s">
        <v>142</v>
      </c>
      <c r="E107" s="145" t="s">
        <v>1188</v>
      </c>
      <c r="F107" s="146" t="s">
        <v>1189</v>
      </c>
      <c r="G107" s="147" t="s">
        <v>1161</v>
      </c>
      <c r="H107" s="148">
        <v>1</v>
      </c>
      <c r="I107" s="149"/>
      <c r="J107" s="150">
        <f>ROUND(I107*H107,2)</f>
        <v>0</v>
      </c>
      <c r="K107" s="146" t="s">
        <v>146</v>
      </c>
      <c r="L107" s="34"/>
      <c r="M107" s="151" t="s">
        <v>3</v>
      </c>
      <c r="N107" s="152" t="s">
        <v>48</v>
      </c>
      <c r="O107" s="54"/>
      <c r="P107" s="153">
        <f>O107*H107</f>
        <v>0</v>
      </c>
      <c r="Q107" s="153">
        <v>0</v>
      </c>
      <c r="R107" s="153">
        <f>Q107*H107</f>
        <v>0</v>
      </c>
      <c r="S107" s="153">
        <v>0</v>
      </c>
      <c r="T107" s="154">
        <f>S107*H107</f>
        <v>0</v>
      </c>
      <c r="U107" s="33"/>
      <c r="V107" s="33"/>
      <c r="W107" s="33"/>
      <c r="X107" s="33"/>
      <c r="Y107" s="33"/>
      <c r="Z107" s="33"/>
      <c r="AA107" s="33"/>
      <c r="AB107" s="33"/>
      <c r="AC107" s="33"/>
      <c r="AD107" s="33"/>
      <c r="AE107" s="33"/>
      <c r="AR107" s="155" t="s">
        <v>937</v>
      </c>
      <c r="AT107" s="155" t="s">
        <v>142</v>
      </c>
      <c r="AU107" s="155" t="s">
        <v>87</v>
      </c>
      <c r="AY107" s="18" t="s">
        <v>140</v>
      </c>
      <c r="BE107" s="156">
        <f>IF(N107="základní",J107,0)</f>
        <v>0</v>
      </c>
      <c r="BF107" s="156">
        <f>IF(N107="snížená",J107,0)</f>
        <v>0</v>
      </c>
      <c r="BG107" s="156">
        <f>IF(N107="zákl. přenesená",J107,0)</f>
        <v>0</v>
      </c>
      <c r="BH107" s="156">
        <f>IF(N107="sníž. přenesená",J107,0)</f>
        <v>0</v>
      </c>
      <c r="BI107" s="156">
        <f>IF(N107="nulová",J107,0)</f>
        <v>0</v>
      </c>
      <c r="BJ107" s="18" t="s">
        <v>84</v>
      </c>
      <c r="BK107" s="156">
        <f>ROUND(I107*H107,2)</f>
        <v>0</v>
      </c>
      <c r="BL107" s="18" t="s">
        <v>937</v>
      </c>
      <c r="BM107" s="155" t="s">
        <v>1190</v>
      </c>
    </row>
    <row r="108" spans="1:65" s="2" customFormat="1" ht="11.25">
      <c r="A108" s="33"/>
      <c r="B108" s="34"/>
      <c r="C108" s="33"/>
      <c r="D108" s="157"/>
      <c r="E108" s="33"/>
      <c r="F108" s="158"/>
      <c r="G108" s="33"/>
      <c r="H108" s="33"/>
      <c r="I108" s="159"/>
      <c r="J108" s="33"/>
      <c r="K108" s="33"/>
      <c r="L108" s="34"/>
      <c r="M108" s="160"/>
      <c r="N108" s="161"/>
      <c r="O108" s="54"/>
      <c r="P108" s="54"/>
      <c r="Q108" s="54"/>
      <c r="R108" s="54"/>
      <c r="S108" s="54"/>
      <c r="T108" s="55"/>
      <c r="U108" s="33"/>
      <c r="V108" s="33"/>
      <c r="W108" s="33"/>
      <c r="X108" s="33"/>
      <c r="Y108" s="33"/>
      <c r="Z108" s="33"/>
      <c r="AA108" s="33"/>
      <c r="AB108" s="33"/>
      <c r="AC108" s="33"/>
      <c r="AD108" s="33"/>
      <c r="AE108" s="33"/>
      <c r="AT108" s="18" t="s">
        <v>149</v>
      </c>
      <c r="AU108" s="18" t="s">
        <v>87</v>
      </c>
    </row>
    <row r="109" spans="1:65" s="2" customFormat="1" ht="16.5" customHeight="1">
      <c r="A109" s="33"/>
      <c r="B109" s="143"/>
      <c r="C109" s="144" t="s">
        <v>217</v>
      </c>
      <c r="D109" s="144" t="s">
        <v>142</v>
      </c>
      <c r="E109" s="145" t="s">
        <v>1191</v>
      </c>
      <c r="F109" s="146" t="s">
        <v>1192</v>
      </c>
      <c r="G109" s="147" t="s">
        <v>1161</v>
      </c>
      <c r="H109" s="148">
        <v>1</v>
      </c>
      <c r="I109" s="149"/>
      <c r="J109" s="150">
        <f>ROUND(I109*H109,2)</f>
        <v>0</v>
      </c>
      <c r="K109" s="146" t="s">
        <v>146</v>
      </c>
      <c r="L109" s="34"/>
      <c r="M109" s="151" t="s">
        <v>3</v>
      </c>
      <c r="N109" s="152" t="s">
        <v>48</v>
      </c>
      <c r="O109" s="54"/>
      <c r="P109" s="153">
        <f>O109*H109</f>
        <v>0</v>
      </c>
      <c r="Q109" s="153">
        <v>0</v>
      </c>
      <c r="R109" s="153">
        <f>Q109*H109</f>
        <v>0</v>
      </c>
      <c r="S109" s="153">
        <v>0</v>
      </c>
      <c r="T109" s="154">
        <f>S109*H109</f>
        <v>0</v>
      </c>
      <c r="U109" s="33"/>
      <c r="V109" s="33"/>
      <c r="W109" s="33"/>
      <c r="X109" s="33"/>
      <c r="Y109" s="33"/>
      <c r="Z109" s="33"/>
      <c r="AA109" s="33"/>
      <c r="AB109" s="33"/>
      <c r="AC109" s="33"/>
      <c r="AD109" s="33"/>
      <c r="AE109" s="33"/>
      <c r="AR109" s="155" t="s">
        <v>937</v>
      </c>
      <c r="AT109" s="155" t="s">
        <v>142</v>
      </c>
      <c r="AU109" s="155" t="s">
        <v>87</v>
      </c>
      <c r="AY109" s="18" t="s">
        <v>140</v>
      </c>
      <c r="BE109" s="156">
        <f>IF(N109="základní",J109,0)</f>
        <v>0</v>
      </c>
      <c r="BF109" s="156">
        <f>IF(N109="snížená",J109,0)</f>
        <v>0</v>
      </c>
      <c r="BG109" s="156">
        <f>IF(N109="zákl. přenesená",J109,0)</f>
        <v>0</v>
      </c>
      <c r="BH109" s="156">
        <f>IF(N109="sníž. přenesená",J109,0)</f>
        <v>0</v>
      </c>
      <c r="BI109" s="156">
        <f>IF(N109="nulová",J109,0)</f>
        <v>0</v>
      </c>
      <c r="BJ109" s="18" t="s">
        <v>84</v>
      </c>
      <c r="BK109" s="156">
        <f>ROUND(I109*H109,2)</f>
        <v>0</v>
      </c>
      <c r="BL109" s="18" t="s">
        <v>937</v>
      </c>
      <c r="BM109" s="155" t="s">
        <v>1193</v>
      </c>
    </row>
    <row r="110" spans="1:65" s="2" customFormat="1" ht="11.25">
      <c r="A110" s="33"/>
      <c r="B110" s="34"/>
      <c r="C110" s="33"/>
      <c r="D110" s="157"/>
      <c r="E110" s="33"/>
      <c r="F110" s="158"/>
      <c r="G110" s="33"/>
      <c r="H110" s="33"/>
      <c r="I110" s="159"/>
      <c r="J110" s="33"/>
      <c r="K110" s="33"/>
      <c r="L110" s="34"/>
      <c r="M110" s="160"/>
      <c r="N110" s="161"/>
      <c r="O110" s="54"/>
      <c r="P110" s="54"/>
      <c r="Q110" s="54"/>
      <c r="R110" s="54"/>
      <c r="S110" s="54"/>
      <c r="T110" s="55"/>
      <c r="U110" s="33"/>
      <c r="V110" s="33"/>
      <c r="W110" s="33"/>
      <c r="X110" s="33"/>
      <c r="Y110" s="33"/>
      <c r="Z110" s="33"/>
      <c r="AA110" s="33"/>
      <c r="AB110" s="33"/>
      <c r="AC110" s="33"/>
      <c r="AD110" s="33"/>
      <c r="AE110" s="33"/>
      <c r="AT110" s="18" t="s">
        <v>149</v>
      </c>
      <c r="AU110" s="18" t="s">
        <v>87</v>
      </c>
    </row>
    <row r="111" spans="1:65" s="15" customFormat="1" ht="22.5">
      <c r="B111" s="178"/>
      <c r="D111" s="157" t="s">
        <v>151</v>
      </c>
      <c r="E111" s="179" t="s">
        <v>3</v>
      </c>
      <c r="F111" s="180" t="s">
        <v>1194</v>
      </c>
      <c r="H111" s="179" t="s">
        <v>3</v>
      </c>
      <c r="I111" s="181"/>
      <c r="L111" s="178"/>
      <c r="M111" s="182"/>
      <c r="N111" s="183"/>
      <c r="O111" s="183"/>
      <c r="P111" s="183"/>
      <c r="Q111" s="183"/>
      <c r="R111" s="183"/>
      <c r="S111" s="183"/>
      <c r="T111" s="184"/>
      <c r="AT111" s="179" t="s">
        <v>151</v>
      </c>
      <c r="AU111" s="179" t="s">
        <v>87</v>
      </c>
      <c r="AV111" s="15" t="s">
        <v>84</v>
      </c>
      <c r="AW111" s="15" t="s">
        <v>37</v>
      </c>
      <c r="AX111" s="15" t="s">
        <v>77</v>
      </c>
      <c r="AY111" s="179" t="s">
        <v>140</v>
      </c>
    </row>
    <row r="112" spans="1:65" s="13" customFormat="1" ht="11.25">
      <c r="B112" s="162"/>
      <c r="D112" s="157" t="s">
        <v>151</v>
      </c>
      <c r="E112" s="163" t="s">
        <v>3</v>
      </c>
      <c r="F112" s="164" t="s">
        <v>1195</v>
      </c>
      <c r="H112" s="165">
        <v>1</v>
      </c>
      <c r="I112" s="166"/>
      <c r="L112" s="162"/>
      <c r="M112" s="167"/>
      <c r="N112" s="168"/>
      <c r="O112" s="168"/>
      <c r="P112" s="168"/>
      <c r="Q112" s="168"/>
      <c r="R112" s="168"/>
      <c r="S112" s="168"/>
      <c r="T112" s="169"/>
      <c r="AT112" s="163" t="s">
        <v>151</v>
      </c>
      <c r="AU112" s="163" t="s">
        <v>87</v>
      </c>
      <c r="AV112" s="13" t="s">
        <v>87</v>
      </c>
      <c r="AW112" s="13" t="s">
        <v>37</v>
      </c>
      <c r="AX112" s="13" t="s">
        <v>84</v>
      </c>
      <c r="AY112" s="163" t="s">
        <v>140</v>
      </c>
    </row>
    <row r="113" spans="1:65" s="2" customFormat="1" ht="16.5" customHeight="1">
      <c r="A113" s="33"/>
      <c r="B113" s="143"/>
      <c r="C113" s="144" t="s">
        <v>222</v>
      </c>
      <c r="D113" s="144" t="s">
        <v>142</v>
      </c>
      <c r="E113" s="145" t="s">
        <v>1196</v>
      </c>
      <c r="F113" s="146" t="s">
        <v>1197</v>
      </c>
      <c r="G113" s="147" t="s">
        <v>1161</v>
      </c>
      <c r="H113" s="148">
        <v>1</v>
      </c>
      <c r="I113" s="149"/>
      <c r="J113" s="150">
        <f>ROUND(I113*H113,2)</f>
        <v>0</v>
      </c>
      <c r="K113" s="146" t="s">
        <v>146</v>
      </c>
      <c r="L113" s="34"/>
      <c r="M113" s="151" t="s">
        <v>3</v>
      </c>
      <c r="N113" s="152" t="s">
        <v>48</v>
      </c>
      <c r="O113" s="54"/>
      <c r="P113" s="153">
        <f>O113*H113</f>
        <v>0</v>
      </c>
      <c r="Q113" s="153">
        <v>0</v>
      </c>
      <c r="R113" s="153">
        <f>Q113*H113</f>
        <v>0</v>
      </c>
      <c r="S113" s="153">
        <v>0</v>
      </c>
      <c r="T113" s="154">
        <f>S113*H113</f>
        <v>0</v>
      </c>
      <c r="U113" s="33"/>
      <c r="V113" s="33"/>
      <c r="W113" s="33"/>
      <c r="X113" s="33"/>
      <c r="Y113" s="33"/>
      <c r="Z113" s="33"/>
      <c r="AA113" s="33"/>
      <c r="AB113" s="33"/>
      <c r="AC113" s="33"/>
      <c r="AD113" s="33"/>
      <c r="AE113" s="33"/>
      <c r="AR113" s="155" t="s">
        <v>937</v>
      </c>
      <c r="AT113" s="155" t="s">
        <v>142</v>
      </c>
      <c r="AU113" s="155" t="s">
        <v>87</v>
      </c>
      <c r="AY113" s="18" t="s">
        <v>140</v>
      </c>
      <c r="BE113" s="156">
        <f>IF(N113="základní",J113,0)</f>
        <v>0</v>
      </c>
      <c r="BF113" s="156">
        <f>IF(N113="snížená",J113,0)</f>
        <v>0</v>
      </c>
      <c r="BG113" s="156">
        <f>IF(N113="zákl. přenesená",J113,0)</f>
        <v>0</v>
      </c>
      <c r="BH113" s="156">
        <f>IF(N113="sníž. přenesená",J113,0)</f>
        <v>0</v>
      </c>
      <c r="BI113" s="156">
        <f>IF(N113="nulová",J113,0)</f>
        <v>0</v>
      </c>
      <c r="BJ113" s="18" t="s">
        <v>84</v>
      </c>
      <c r="BK113" s="156">
        <f>ROUND(I113*H113,2)</f>
        <v>0</v>
      </c>
      <c r="BL113" s="18" t="s">
        <v>937</v>
      </c>
      <c r="BM113" s="155" t="s">
        <v>1198</v>
      </c>
    </row>
    <row r="114" spans="1:65" s="2" customFormat="1" ht="11.25">
      <c r="A114" s="33"/>
      <c r="B114" s="34"/>
      <c r="C114" s="33"/>
      <c r="D114" s="157"/>
      <c r="E114" s="33"/>
      <c r="F114" s="158"/>
      <c r="G114" s="33"/>
      <c r="H114" s="33"/>
      <c r="I114" s="159"/>
      <c r="J114" s="33"/>
      <c r="K114" s="33"/>
      <c r="L114" s="34"/>
      <c r="M114" s="160"/>
      <c r="N114" s="161"/>
      <c r="O114" s="54"/>
      <c r="P114" s="54"/>
      <c r="Q114" s="54"/>
      <c r="R114" s="54"/>
      <c r="S114" s="54"/>
      <c r="T114" s="55"/>
      <c r="U114" s="33"/>
      <c r="V114" s="33"/>
      <c r="W114" s="33"/>
      <c r="X114" s="33"/>
      <c r="Y114" s="33"/>
      <c r="Z114" s="33"/>
      <c r="AA114" s="33"/>
      <c r="AB114" s="33"/>
      <c r="AC114" s="33"/>
      <c r="AD114" s="33"/>
      <c r="AE114" s="33"/>
      <c r="AT114" s="18" t="s">
        <v>149</v>
      </c>
      <c r="AU114" s="18" t="s">
        <v>87</v>
      </c>
    </row>
    <row r="115" spans="1:65" s="13" customFormat="1" ht="11.25">
      <c r="B115" s="162"/>
      <c r="D115" s="157" t="s">
        <v>151</v>
      </c>
      <c r="E115" s="163" t="s">
        <v>3</v>
      </c>
      <c r="F115" s="164" t="s">
        <v>1199</v>
      </c>
      <c r="H115" s="165">
        <v>1</v>
      </c>
      <c r="I115" s="166"/>
      <c r="L115" s="162"/>
      <c r="M115" s="167"/>
      <c r="N115" s="168"/>
      <c r="O115" s="168"/>
      <c r="P115" s="168"/>
      <c r="Q115" s="168"/>
      <c r="R115" s="168"/>
      <c r="S115" s="168"/>
      <c r="T115" s="169"/>
      <c r="AT115" s="163" t="s">
        <v>151</v>
      </c>
      <c r="AU115" s="163" t="s">
        <v>87</v>
      </c>
      <c r="AV115" s="13" t="s">
        <v>87</v>
      </c>
      <c r="AW115" s="13" t="s">
        <v>37</v>
      </c>
      <c r="AX115" s="13" t="s">
        <v>84</v>
      </c>
      <c r="AY115" s="163" t="s">
        <v>140</v>
      </c>
    </row>
    <row r="116" spans="1:65" s="12" customFormat="1" ht="22.9" customHeight="1">
      <c r="B116" s="130"/>
      <c r="D116" s="131" t="s">
        <v>76</v>
      </c>
      <c r="E116" s="141" t="s">
        <v>1200</v>
      </c>
      <c r="F116" s="141" t="s">
        <v>1201</v>
      </c>
      <c r="I116" s="133"/>
      <c r="J116" s="142">
        <f>BK116</f>
        <v>0</v>
      </c>
      <c r="L116" s="130"/>
      <c r="M116" s="135"/>
      <c r="N116" s="136"/>
      <c r="O116" s="136"/>
      <c r="P116" s="137">
        <f>SUM(P117:P118)</f>
        <v>0</v>
      </c>
      <c r="Q116" s="136"/>
      <c r="R116" s="137">
        <f>SUM(R117:R118)</f>
        <v>0</v>
      </c>
      <c r="S116" s="136"/>
      <c r="T116" s="138">
        <f>SUM(T117:T118)</f>
        <v>0</v>
      </c>
      <c r="AR116" s="131" t="s">
        <v>173</v>
      </c>
      <c r="AT116" s="139" t="s">
        <v>76</v>
      </c>
      <c r="AU116" s="139" t="s">
        <v>84</v>
      </c>
      <c r="AY116" s="131" t="s">
        <v>140</v>
      </c>
      <c r="BK116" s="140">
        <f>SUM(BK117:BK118)</f>
        <v>0</v>
      </c>
    </row>
    <row r="117" spans="1:65" s="2" customFormat="1" ht="16.5" customHeight="1">
      <c r="A117" s="33"/>
      <c r="B117" s="143"/>
      <c r="C117" s="144" t="s">
        <v>227</v>
      </c>
      <c r="D117" s="144" t="s">
        <v>142</v>
      </c>
      <c r="E117" s="145" t="s">
        <v>1202</v>
      </c>
      <c r="F117" s="146" t="s">
        <v>1203</v>
      </c>
      <c r="G117" s="147" t="s">
        <v>1161</v>
      </c>
      <c r="H117" s="148">
        <v>1</v>
      </c>
      <c r="I117" s="149"/>
      <c r="J117" s="150">
        <f>ROUND(I117*H117,2)</f>
        <v>0</v>
      </c>
      <c r="K117" s="146" t="s">
        <v>146</v>
      </c>
      <c r="L117" s="34"/>
      <c r="M117" s="151" t="s">
        <v>3</v>
      </c>
      <c r="N117" s="152" t="s">
        <v>48</v>
      </c>
      <c r="O117" s="54"/>
      <c r="P117" s="153">
        <f>O117*H117</f>
        <v>0</v>
      </c>
      <c r="Q117" s="153">
        <v>0</v>
      </c>
      <c r="R117" s="153">
        <f>Q117*H117</f>
        <v>0</v>
      </c>
      <c r="S117" s="153">
        <v>0</v>
      </c>
      <c r="T117" s="154">
        <f>S117*H117</f>
        <v>0</v>
      </c>
      <c r="U117" s="33"/>
      <c r="V117" s="33"/>
      <c r="W117" s="33"/>
      <c r="X117" s="33"/>
      <c r="Y117" s="33"/>
      <c r="Z117" s="33"/>
      <c r="AA117" s="33"/>
      <c r="AB117" s="33"/>
      <c r="AC117" s="33"/>
      <c r="AD117" s="33"/>
      <c r="AE117" s="33"/>
      <c r="AR117" s="155" t="s">
        <v>937</v>
      </c>
      <c r="AT117" s="155" t="s">
        <v>142</v>
      </c>
      <c r="AU117" s="155" t="s">
        <v>87</v>
      </c>
      <c r="AY117" s="18" t="s">
        <v>140</v>
      </c>
      <c r="BE117" s="156">
        <f>IF(N117="základní",J117,0)</f>
        <v>0</v>
      </c>
      <c r="BF117" s="156">
        <f>IF(N117="snížená",J117,0)</f>
        <v>0</v>
      </c>
      <c r="BG117" s="156">
        <f>IF(N117="zákl. přenesená",J117,0)</f>
        <v>0</v>
      </c>
      <c r="BH117" s="156">
        <f>IF(N117="sníž. přenesená",J117,0)</f>
        <v>0</v>
      </c>
      <c r="BI117" s="156">
        <f>IF(N117="nulová",J117,0)</f>
        <v>0</v>
      </c>
      <c r="BJ117" s="18" t="s">
        <v>84</v>
      </c>
      <c r="BK117" s="156">
        <f>ROUND(I117*H117,2)</f>
        <v>0</v>
      </c>
      <c r="BL117" s="18" t="s">
        <v>937</v>
      </c>
      <c r="BM117" s="155" t="s">
        <v>1204</v>
      </c>
    </row>
    <row r="118" spans="1:65" s="2" customFormat="1" ht="11.25">
      <c r="A118" s="33"/>
      <c r="B118" s="34"/>
      <c r="C118" s="33"/>
      <c r="D118" s="157"/>
      <c r="E118" s="33"/>
      <c r="F118" s="158"/>
      <c r="G118" s="33"/>
      <c r="H118" s="33"/>
      <c r="I118" s="159"/>
      <c r="J118" s="33"/>
      <c r="K118" s="33"/>
      <c r="L118" s="34"/>
      <c r="M118" s="160"/>
      <c r="N118" s="161"/>
      <c r="O118" s="54"/>
      <c r="P118" s="54"/>
      <c r="Q118" s="54"/>
      <c r="R118" s="54"/>
      <c r="S118" s="54"/>
      <c r="T118" s="55"/>
      <c r="U118" s="33"/>
      <c r="V118" s="33"/>
      <c r="W118" s="33"/>
      <c r="X118" s="33"/>
      <c r="Y118" s="33"/>
      <c r="Z118" s="33"/>
      <c r="AA118" s="33"/>
      <c r="AB118" s="33"/>
      <c r="AC118" s="33"/>
      <c r="AD118" s="33"/>
      <c r="AE118" s="33"/>
      <c r="AT118" s="18" t="s">
        <v>149</v>
      </c>
      <c r="AU118" s="18" t="s">
        <v>87</v>
      </c>
    </row>
    <row r="119" spans="1:65" s="12" customFormat="1" ht="22.9" customHeight="1">
      <c r="B119" s="130"/>
      <c r="D119" s="131" t="s">
        <v>76</v>
      </c>
      <c r="E119" s="141" t="s">
        <v>932</v>
      </c>
      <c r="F119" s="141" t="s">
        <v>933</v>
      </c>
      <c r="I119" s="133"/>
      <c r="J119" s="142">
        <f>BK119</f>
        <v>0</v>
      </c>
      <c r="L119" s="130"/>
      <c r="M119" s="135"/>
      <c r="N119" s="136"/>
      <c r="O119" s="136"/>
      <c r="P119" s="137">
        <f>SUM(P120:P127)</f>
        <v>0</v>
      </c>
      <c r="Q119" s="136"/>
      <c r="R119" s="137">
        <f>SUM(R120:R127)</f>
        <v>0</v>
      </c>
      <c r="S119" s="136"/>
      <c r="T119" s="138">
        <f>SUM(T120:T127)</f>
        <v>0</v>
      </c>
      <c r="AR119" s="131" t="s">
        <v>173</v>
      </c>
      <c r="AT119" s="139" t="s">
        <v>76</v>
      </c>
      <c r="AU119" s="139" t="s">
        <v>84</v>
      </c>
      <c r="AY119" s="131" t="s">
        <v>140</v>
      </c>
      <c r="BK119" s="140">
        <f>SUM(BK120:BK127)</f>
        <v>0</v>
      </c>
    </row>
    <row r="120" spans="1:65" s="2" customFormat="1" ht="16.5" customHeight="1">
      <c r="A120" s="33"/>
      <c r="B120" s="143"/>
      <c r="C120" s="144" t="s">
        <v>233</v>
      </c>
      <c r="D120" s="144" t="s">
        <v>142</v>
      </c>
      <c r="E120" s="145" t="s">
        <v>1205</v>
      </c>
      <c r="F120" s="146" t="s">
        <v>1206</v>
      </c>
      <c r="G120" s="147" t="s">
        <v>1161</v>
      </c>
      <c r="H120" s="148">
        <v>1</v>
      </c>
      <c r="I120" s="149"/>
      <c r="J120" s="150">
        <f>ROUND(I120*H120,2)</f>
        <v>0</v>
      </c>
      <c r="K120" s="146" t="s">
        <v>146</v>
      </c>
      <c r="L120" s="34"/>
      <c r="M120" s="151" t="s">
        <v>3</v>
      </c>
      <c r="N120" s="152" t="s">
        <v>48</v>
      </c>
      <c r="O120" s="54"/>
      <c r="P120" s="153">
        <f>O120*H120</f>
        <v>0</v>
      </c>
      <c r="Q120" s="153">
        <v>0</v>
      </c>
      <c r="R120" s="153">
        <f>Q120*H120</f>
        <v>0</v>
      </c>
      <c r="S120" s="153">
        <v>0</v>
      </c>
      <c r="T120" s="154">
        <f>S120*H120</f>
        <v>0</v>
      </c>
      <c r="U120" s="33"/>
      <c r="V120" s="33"/>
      <c r="W120" s="33"/>
      <c r="X120" s="33"/>
      <c r="Y120" s="33"/>
      <c r="Z120" s="33"/>
      <c r="AA120" s="33"/>
      <c r="AB120" s="33"/>
      <c r="AC120" s="33"/>
      <c r="AD120" s="33"/>
      <c r="AE120" s="33"/>
      <c r="AR120" s="155" t="s">
        <v>937</v>
      </c>
      <c r="AT120" s="155" t="s">
        <v>142</v>
      </c>
      <c r="AU120" s="155" t="s">
        <v>87</v>
      </c>
      <c r="AY120" s="18" t="s">
        <v>140</v>
      </c>
      <c r="BE120" s="156">
        <f>IF(N120="základní",J120,0)</f>
        <v>0</v>
      </c>
      <c r="BF120" s="156">
        <f>IF(N120="snížená",J120,0)</f>
        <v>0</v>
      </c>
      <c r="BG120" s="156">
        <f>IF(N120="zákl. přenesená",J120,0)</f>
        <v>0</v>
      </c>
      <c r="BH120" s="156">
        <f>IF(N120="sníž. přenesená",J120,0)</f>
        <v>0</v>
      </c>
      <c r="BI120" s="156">
        <f>IF(N120="nulová",J120,0)</f>
        <v>0</v>
      </c>
      <c r="BJ120" s="18" t="s">
        <v>84</v>
      </c>
      <c r="BK120" s="156">
        <f>ROUND(I120*H120,2)</f>
        <v>0</v>
      </c>
      <c r="BL120" s="18" t="s">
        <v>937</v>
      </c>
      <c r="BM120" s="155" t="s">
        <v>1207</v>
      </c>
    </row>
    <row r="121" spans="1:65" s="2" customFormat="1" ht="11.25">
      <c r="A121" s="33"/>
      <c r="B121" s="34"/>
      <c r="C121" s="33"/>
      <c r="D121" s="157"/>
      <c r="E121" s="33"/>
      <c r="F121" s="158"/>
      <c r="G121" s="33"/>
      <c r="H121" s="33"/>
      <c r="I121" s="159"/>
      <c r="J121" s="33"/>
      <c r="K121" s="33"/>
      <c r="L121" s="34"/>
      <c r="M121" s="160"/>
      <c r="N121" s="161"/>
      <c r="O121" s="54"/>
      <c r="P121" s="54"/>
      <c r="Q121" s="54"/>
      <c r="R121" s="54"/>
      <c r="S121" s="54"/>
      <c r="T121" s="55"/>
      <c r="U121" s="33"/>
      <c r="V121" s="33"/>
      <c r="W121" s="33"/>
      <c r="X121" s="33"/>
      <c r="Y121" s="33"/>
      <c r="Z121" s="33"/>
      <c r="AA121" s="33"/>
      <c r="AB121" s="33"/>
      <c r="AC121" s="33"/>
      <c r="AD121" s="33"/>
      <c r="AE121" s="33"/>
      <c r="AT121" s="18" t="s">
        <v>149</v>
      </c>
      <c r="AU121" s="18" t="s">
        <v>87</v>
      </c>
    </row>
    <row r="122" spans="1:65" s="2" customFormat="1" ht="97.5">
      <c r="A122" s="33"/>
      <c r="B122" s="34"/>
      <c r="C122" s="33"/>
      <c r="D122" s="157" t="s">
        <v>940</v>
      </c>
      <c r="E122" s="33"/>
      <c r="F122" s="158" t="s">
        <v>1208</v>
      </c>
      <c r="G122" s="33"/>
      <c r="H122" s="33"/>
      <c r="I122" s="159"/>
      <c r="J122" s="33"/>
      <c r="K122" s="33"/>
      <c r="L122" s="34"/>
      <c r="M122" s="160"/>
      <c r="N122" s="161"/>
      <c r="O122" s="54"/>
      <c r="P122" s="54"/>
      <c r="Q122" s="54"/>
      <c r="R122" s="54"/>
      <c r="S122" s="54"/>
      <c r="T122" s="55"/>
      <c r="U122" s="33"/>
      <c r="V122" s="33"/>
      <c r="W122" s="33"/>
      <c r="X122" s="33"/>
      <c r="Y122" s="33"/>
      <c r="Z122" s="33"/>
      <c r="AA122" s="33"/>
      <c r="AB122" s="33"/>
      <c r="AC122" s="33"/>
      <c r="AD122" s="33"/>
      <c r="AE122" s="33"/>
      <c r="AT122" s="18" t="s">
        <v>940</v>
      </c>
      <c r="AU122" s="18" t="s">
        <v>87</v>
      </c>
    </row>
    <row r="123" spans="1:65" s="2" customFormat="1" ht="16.5" customHeight="1">
      <c r="A123" s="33"/>
      <c r="B123" s="143"/>
      <c r="C123" s="144" t="s">
        <v>9</v>
      </c>
      <c r="D123" s="144" t="s">
        <v>142</v>
      </c>
      <c r="E123" s="145" t="s">
        <v>1209</v>
      </c>
      <c r="F123" s="146" t="s">
        <v>1210</v>
      </c>
      <c r="G123" s="147" t="s">
        <v>1161</v>
      </c>
      <c r="H123" s="148">
        <v>1</v>
      </c>
      <c r="I123" s="149"/>
      <c r="J123" s="150">
        <f>ROUND(I123*H123,2)</f>
        <v>0</v>
      </c>
      <c r="K123" s="146" t="s">
        <v>146</v>
      </c>
      <c r="L123" s="34"/>
      <c r="M123" s="151" t="s">
        <v>3</v>
      </c>
      <c r="N123" s="152" t="s">
        <v>48</v>
      </c>
      <c r="O123" s="54"/>
      <c r="P123" s="153">
        <f>O123*H123</f>
        <v>0</v>
      </c>
      <c r="Q123" s="153">
        <v>0</v>
      </c>
      <c r="R123" s="153">
        <f>Q123*H123</f>
        <v>0</v>
      </c>
      <c r="S123" s="153">
        <v>0</v>
      </c>
      <c r="T123" s="154">
        <f>S123*H123</f>
        <v>0</v>
      </c>
      <c r="U123" s="33"/>
      <c r="V123" s="33"/>
      <c r="W123" s="33"/>
      <c r="X123" s="33"/>
      <c r="Y123" s="33"/>
      <c r="Z123" s="33"/>
      <c r="AA123" s="33"/>
      <c r="AB123" s="33"/>
      <c r="AC123" s="33"/>
      <c r="AD123" s="33"/>
      <c r="AE123" s="33"/>
      <c r="AR123" s="155" t="s">
        <v>937</v>
      </c>
      <c r="AT123" s="155" t="s">
        <v>142</v>
      </c>
      <c r="AU123" s="155" t="s">
        <v>87</v>
      </c>
      <c r="AY123" s="18" t="s">
        <v>140</v>
      </c>
      <c r="BE123" s="156">
        <f>IF(N123="základní",J123,0)</f>
        <v>0</v>
      </c>
      <c r="BF123" s="156">
        <f>IF(N123="snížená",J123,0)</f>
        <v>0</v>
      </c>
      <c r="BG123" s="156">
        <f>IF(N123="zákl. přenesená",J123,0)</f>
        <v>0</v>
      </c>
      <c r="BH123" s="156">
        <f>IF(N123="sníž. přenesená",J123,0)</f>
        <v>0</v>
      </c>
      <c r="BI123" s="156">
        <f>IF(N123="nulová",J123,0)</f>
        <v>0</v>
      </c>
      <c r="BJ123" s="18" t="s">
        <v>84</v>
      </c>
      <c r="BK123" s="156">
        <f>ROUND(I123*H123,2)</f>
        <v>0</v>
      </c>
      <c r="BL123" s="18" t="s">
        <v>937</v>
      </c>
      <c r="BM123" s="155" t="s">
        <v>1211</v>
      </c>
    </row>
    <row r="124" spans="1:65" s="2" customFormat="1" ht="11.25">
      <c r="A124" s="33"/>
      <c r="B124" s="34"/>
      <c r="C124" s="33"/>
      <c r="D124" s="157"/>
      <c r="E124" s="33"/>
      <c r="F124" s="158"/>
      <c r="G124" s="33"/>
      <c r="H124" s="33"/>
      <c r="I124" s="159"/>
      <c r="J124" s="33"/>
      <c r="K124" s="33"/>
      <c r="L124" s="34"/>
      <c r="M124" s="160"/>
      <c r="N124" s="161"/>
      <c r="O124" s="54"/>
      <c r="P124" s="54"/>
      <c r="Q124" s="54"/>
      <c r="R124" s="54"/>
      <c r="S124" s="54"/>
      <c r="T124" s="55"/>
      <c r="U124" s="33"/>
      <c r="V124" s="33"/>
      <c r="W124" s="33"/>
      <c r="X124" s="33"/>
      <c r="Y124" s="33"/>
      <c r="Z124" s="33"/>
      <c r="AA124" s="33"/>
      <c r="AB124" s="33"/>
      <c r="AC124" s="33"/>
      <c r="AD124" s="33"/>
      <c r="AE124" s="33"/>
      <c r="AT124" s="18" t="s">
        <v>149</v>
      </c>
      <c r="AU124" s="18" t="s">
        <v>87</v>
      </c>
    </row>
    <row r="125" spans="1:65" s="2" customFormat="1" ht="19.5">
      <c r="A125" s="33"/>
      <c r="B125" s="34"/>
      <c r="C125" s="33"/>
      <c r="D125" s="157" t="s">
        <v>940</v>
      </c>
      <c r="E125" s="33"/>
      <c r="F125" s="158" t="s">
        <v>1212</v>
      </c>
      <c r="G125" s="33"/>
      <c r="H125" s="33"/>
      <c r="I125" s="159"/>
      <c r="J125" s="33"/>
      <c r="K125" s="33"/>
      <c r="L125" s="34"/>
      <c r="M125" s="160"/>
      <c r="N125" s="161"/>
      <c r="O125" s="54"/>
      <c r="P125" s="54"/>
      <c r="Q125" s="54"/>
      <c r="R125" s="54"/>
      <c r="S125" s="54"/>
      <c r="T125" s="55"/>
      <c r="U125" s="33"/>
      <c r="V125" s="33"/>
      <c r="W125" s="33"/>
      <c r="X125" s="33"/>
      <c r="Y125" s="33"/>
      <c r="Z125" s="33"/>
      <c r="AA125" s="33"/>
      <c r="AB125" s="33"/>
      <c r="AC125" s="33"/>
      <c r="AD125" s="33"/>
      <c r="AE125" s="33"/>
      <c r="AT125" s="18" t="s">
        <v>940</v>
      </c>
      <c r="AU125" s="18" t="s">
        <v>87</v>
      </c>
    </row>
    <row r="126" spans="1:65" s="2" customFormat="1" ht="16.5" customHeight="1">
      <c r="A126" s="33"/>
      <c r="B126" s="143"/>
      <c r="C126" s="144" t="s">
        <v>242</v>
      </c>
      <c r="D126" s="144" t="s">
        <v>142</v>
      </c>
      <c r="E126" s="145" t="s">
        <v>1213</v>
      </c>
      <c r="F126" s="146" t="s">
        <v>1214</v>
      </c>
      <c r="G126" s="147" t="s">
        <v>1161</v>
      </c>
      <c r="H126" s="148">
        <v>1</v>
      </c>
      <c r="I126" s="149"/>
      <c r="J126" s="150">
        <f>ROUND(I126*H126,2)</f>
        <v>0</v>
      </c>
      <c r="K126" s="146" t="s">
        <v>146</v>
      </c>
      <c r="L126" s="34"/>
      <c r="M126" s="151" t="s">
        <v>3</v>
      </c>
      <c r="N126" s="152" t="s">
        <v>48</v>
      </c>
      <c r="O126" s="54"/>
      <c r="P126" s="153">
        <f>O126*H126</f>
        <v>0</v>
      </c>
      <c r="Q126" s="153">
        <v>0</v>
      </c>
      <c r="R126" s="153">
        <f>Q126*H126</f>
        <v>0</v>
      </c>
      <c r="S126" s="153">
        <v>0</v>
      </c>
      <c r="T126" s="154">
        <f>S126*H126</f>
        <v>0</v>
      </c>
      <c r="U126" s="33"/>
      <c r="V126" s="33"/>
      <c r="W126" s="33"/>
      <c r="X126" s="33"/>
      <c r="Y126" s="33"/>
      <c r="Z126" s="33"/>
      <c r="AA126" s="33"/>
      <c r="AB126" s="33"/>
      <c r="AC126" s="33"/>
      <c r="AD126" s="33"/>
      <c r="AE126" s="33"/>
      <c r="AR126" s="155" t="s">
        <v>937</v>
      </c>
      <c r="AT126" s="155" t="s">
        <v>142</v>
      </c>
      <c r="AU126" s="155" t="s">
        <v>87</v>
      </c>
      <c r="AY126" s="18" t="s">
        <v>140</v>
      </c>
      <c r="BE126" s="156">
        <f>IF(N126="základní",J126,0)</f>
        <v>0</v>
      </c>
      <c r="BF126" s="156">
        <f>IF(N126="snížená",J126,0)</f>
        <v>0</v>
      </c>
      <c r="BG126" s="156">
        <f>IF(N126="zákl. přenesená",J126,0)</f>
        <v>0</v>
      </c>
      <c r="BH126" s="156">
        <f>IF(N126="sníž. přenesená",J126,0)</f>
        <v>0</v>
      </c>
      <c r="BI126" s="156">
        <f>IF(N126="nulová",J126,0)</f>
        <v>0</v>
      </c>
      <c r="BJ126" s="18" t="s">
        <v>84</v>
      </c>
      <c r="BK126" s="156">
        <f>ROUND(I126*H126,2)</f>
        <v>0</v>
      </c>
      <c r="BL126" s="18" t="s">
        <v>937</v>
      </c>
      <c r="BM126" s="155" t="s">
        <v>1215</v>
      </c>
    </row>
    <row r="127" spans="1:65" s="2" customFormat="1" ht="11.25">
      <c r="A127" s="33"/>
      <c r="B127" s="34"/>
      <c r="C127" s="33"/>
      <c r="D127" s="157"/>
      <c r="E127" s="33"/>
      <c r="F127" s="158"/>
      <c r="G127" s="33"/>
      <c r="H127" s="33"/>
      <c r="I127" s="159"/>
      <c r="J127" s="33"/>
      <c r="K127" s="33"/>
      <c r="L127" s="34"/>
      <c r="M127" s="160"/>
      <c r="N127" s="161"/>
      <c r="O127" s="54"/>
      <c r="P127" s="54"/>
      <c r="Q127" s="54"/>
      <c r="R127" s="54"/>
      <c r="S127" s="54"/>
      <c r="T127" s="55"/>
      <c r="U127" s="33"/>
      <c r="V127" s="33"/>
      <c r="W127" s="33"/>
      <c r="X127" s="33"/>
      <c r="Y127" s="33"/>
      <c r="Z127" s="33"/>
      <c r="AA127" s="33"/>
      <c r="AB127" s="33"/>
      <c r="AC127" s="33"/>
      <c r="AD127" s="33"/>
      <c r="AE127" s="33"/>
      <c r="AT127" s="18" t="s">
        <v>149</v>
      </c>
      <c r="AU127" s="18" t="s">
        <v>87</v>
      </c>
    </row>
    <row r="128" spans="1:65" s="12" customFormat="1" ht="22.9" customHeight="1">
      <c r="B128" s="130"/>
      <c r="D128" s="131" t="s">
        <v>76</v>
      </c>
      <c r="E128" s="141" t="s">
        <v>1216</v>
      </c>
      <c r="F128" s="141" t="s">
        <v>1217</v>
      </c>
      <c r="I128" s="133"/>
      <c r="J128" s="142">
        <f>BK128</f>
        <v>0</v>
      </c>
      <c r="L128" s="130"/>
      <c r="M128" s="135"/>
      <c r="N128" s="136"/>
      <c r="O128" s="136"/>
      <c r="P128" s="137">
        <f>SUM(P129:P143)</f>
        <v>0</v>
      </c>
      <c r="Q128" s="136"/>
      <c r="R128" s="137">
        <f>SUM(R129:R143)</f>
        <v>0</v>
      </c>
      <c r="S128" s="136"/>
      <c r="T128" s="138">
        <f>SUM(T129:T143)</f>
        <v>0</v>
      </c>
      <c r="AR128" s="131" t="s">
        <v>173</v>
      </c>
      <c r="AT128" s="139" t="s">
        <v>76</v>
      </c>
      <c r="AU128" s="139" t="s">
        <v>84</v>
      </c>
      <c r="AY128" s="131" t="s">
        <v>140</v>
      </c>
      <c r="BK128" s="140">
        <f>SUM(BK129:BK143)</f>
        <v>0</v>
      </c>
    </row>
    <row r="129" spans="1:65" s="2" customFormat="1" ht="16.5" customHeight="1">
      <c r="A129" s="33"/>
      <c r="B129" s="143"/>
      <c r="C129" s="144" t="s">
        <v>248</v>
      </c>
      <c r="D129" s="144" t="s">
        <v>142</v>
      </c>
      <c r="E129" s="145" t="s">
        <v>1218</v>
      </c>
      <c r="F129" s="146" t="s">
        <v>1219</v>
      </c>
      <c r="G129" s="147" t="s">
        <v>1161</v>
      </c>
      <c r="H129" s="148">
        <v>1</v>
      </c>
      <c r="I129" s="149"/>
      <c r="J129" s="150">
        <f>ROUND(I129*H129,2)</f>
        <v>0</v>
      </c>
      <c r="K129" s="146" t="s">
        <v>146</v>
      </c>
      <c r="L129" s="34"/>
      <c r="M129" s="151" t="s">
        <v>3</v>
      </c>
      <c r="N129" s="152" t="s">
        <v>48</v>
      </c>
      <c r="O129" s="54"/>
      <c r="P129" s="153">
        <f>O129*H129</f>
        <v>0</v>
      </c>
      <c r="Q129" s="153">
        <v>0</v>
      </c>
      <c r="R129" s="153">
        <f>Q129*H129</f>
        <v>0</v>
      </c>
      <c r="S129" s="153">
        <v>0</v>
      </c>
      <c r="T129" s="154">
        <f>S129*H129</f>
        <v>0</v>
      </c>
      <c r="U129" s="33"/>
      <c r="V129" s="33"/>
      <c r="W129" s="33"/>
      <c r="X129" s="33"/>
      <c r="Y129" s="33"/>
      <c r="Z129" s="33"/>
      <c r="AA129" s="33"/>
      <c r="AB129" s="33"/>
      <c r="AC129" s="33"/>
      <c r="AD129" s="33"/>
      <c r="AE129" s="33"/>
      <c r="AR129" s="155" t="s">
        <v>937</v>
      </c>
      <c r="AT129" s="155" t="s">
        <v>142</v>
      </c>
      <c r="AU129" s="155" t="s">
        <v>87</v>
      </c>
      <c r="AY129" s="18" t="s">
        <v>140</v>
      </c>
      <c r="BE129" s="156">
        <f>IF(N129="základní",J129,0)</f>
        <v>0</v>
      </c>
      <c r="BF129" s="156">
        <f>IF(N129="snížená",J129,0)</f>
        <v>0</v>
      </c>
      <c r="BG129" s="156">
        <f>IF(N129="zákl. přenesená",J129,0)</f>
        <v>0</v>
      </c>
      <c r="BH129" s="156">
        <f>IF(N129="sníž. přenesená",J129,0)</f>
        <v>0</v>
      </c>
      <c r="BI129" s="156">
        <f>IF(N129="nulová",J129,0)</f>
        <v>0</v>
      </c>
      <c r="BJ129" s="18" t="s">
        <v>84</v>
      </c>
      <c r="BK129" s="156">
        <f>ROUND(I129*H129,2)</f>
        <v>0</v>
      </c>
      <c r="BL129" s="18" t="s">
        <v>937</v>
      </c>
      <c r="BM129" s="155" t="s">
        <v>1220</v>
      </c>
    </row>
    <row r="130" spans="1:65" s="2" customFormat="1" ht="11.25">
      <c r="A130" s="33"/>
      <c r="B130" s="34"/>
      <c r="C130" s="33"/>
      <c r="D130" s="157"/>
      <c r="E130" s="33"/>
      <c r="F130" s="158"/>
      <c r="G130" s="33"/>
      <c r="H130" s="33"/>
      <c r="I130" s="159"/>
      <c r="J130" s="33"/>
      <c r="K130" s="33"/>
      <c r="L130" s="34"/>
      <c r="M130" s="160"/>
      <c r="N130" s="161"/>
      <c r="O130" s="54"/>
      <c r="P130" s="54"/>
      <c r="Q130" s="54"/>
      <c r="R130" s="54"/>
      <c r="S130" s="54"/>
      <c r="T130" s="55"/>
      <c r="U130" s="33"/>
      <c r="V130" s="33"/>
      <c r="W130" s="33"/>
      <c r="X130" s="33"/>
      <c r="Y130" s="33"/>
      <c r="Z130" s="33"/>
      <c r="AA130" s="33"/>
      <c r="AB130" s="33"/>
      <c r="AC130" s="33"/>
      <c r="AD130" s="33"/>
      <c r="AE130" s="33"/>
      <c r="AT130" s="18" t="s">
        <v>149</v>
      </c>
      <c r="AU130" s="18" t="s">
        <v>87</v>
      </c>
    </row>
    <row r="131" spans="1:65" s="2" customFormat="1" ht="16.5" customHeight="1">
      <c r="A131" s="33"/>
      <c r="B131" s="143"/>
      <c r="C131" s="144" t="s">
        <v>254</v>
      </c>
      <c r="D131" s="144" t="s">
        <v>142</v>
      </c>
      <c r="E131" s="145" t="s">
        <v>1221</v>
      </c>
      <c r="F131" s="146" t="s">
        <v>1222</v>
      </c>
      <c r="G131" s="147" t="s">
        <v>1161</v>
      </c>
      <c r="H131" s="148">
        <v>1</v>
      </c>
      <c r="I131" s="149"/>
      <c r="J131" s="150">
        <f>ROUND(I131*H131,2)</f>
        <v>0</v>
      </c>
      <c r="K131" s="146" t="s">
        <v>146</v>
      </c>
      <c r="L131" s="34"/>
      <c r="M131" s="151" t="s">
        <v>3</v>
      </c>
      <c r="N131" s="152" t="s">
        <v>48</v>
      </c>
      <c r="O131" s="54"/>
      <c r="P131" s="153">
        <f>O131*H131</f>
        <v>0</v>
      </c>
      <c r="Q131" s="153">
        <v>0</v>
      </c>
      <c r="R131" s="153">
        <f>Q131*H131</f>
        <v>0</v>
      </c>
      <c r="S131" s="153">
        <v>0</v>
      </c>
      <c r="T131" s="154">
        <f>S131*H131</f>
        <v>0</v>
      </c>
      <c r="U131" s="33"/>
      <c r="V131" s="33"/>
      <c r="W131" s="33"/>
      <c r="X131" s="33"/>
      <c r="Y131" s="33"/>
      <c r="Z131" s="33"/>
      <c r="AA131" s="33"/>
      <c r="AB131" s="33"/>
      <c r="AC131" s="33"/>
      <c r="AD131" s="33"/>
      <c r="AE131" s="33"/>
      <c r="AR131" s="155" t="s">
        <v>937</v>
      </c>
      <c r="AT131" s="155" t="s">
        <v>142</v>
      </c>
      <c r="AU131" s="155" t="s">
        <v>87</v>
      </c>
      <c r="AY131" s="18" t="s">
        <v>140</v>
      </c>
      <c r="BE131" s="156">
        <f>IF(N131="základní",J131,0)</f>
        <v>0</v>
      </c>
      <c r="BF131" s="156">
        <f>IF(N131="snížená",J131,0)</f>
        <v>0</v>
      </c>
      <c r="BG131" s="156">
        <f>IF(N131="zákl. přenesená",J131,0)</f>
        <v>0</v>
      </c>
      <c r="BH131" s="156">
        <f>IF(N131="sníž. přenesená",J131,0)</f>
        <v>0</v>
      </c>
      <c r="BI131" s="156">
        <f>IF(N131="nulová",J131,0)</f>
        <v>0</v>
      </c>
      <c r="BJ131" s="18" t="s">
        <v>84</v>
      </c>
      <c r="BK131" s="156">
        <f>ROUND(I131*H131,2)</f>
        <v>0</v>
      </c>
      <c r="BL131" s="18" t="s">
        <v>937</v>
      </c>
      <c r="BM131" s="155" t="s">
        <v>1223</v>
      </c>
    </row>
    <row r="132" spans="1:65" s="2" customFormat="1" ht="11.25">
      <c r="A132" s="33"/>
      <c r="B132" s="34"/>
      <c r="C132" s="33"/>
      <c r="D132" s="157"/>
      <c r="E132" s="33"/>
      <c r="F132" s="158"/>
      <c r="G132" s="33"/>
      <c r="H132" s="33"/>
      <c r="I132" s="159"/>
      <c r="J132" s="33"/>
      <c r="K132" s="33"/>
      <c r="L132" s="34"/>
      <c r="M132" s="160"/>
      <c r="N132" s="161"/>
      <c r="O132" s="54"/>
      <c r="P132" s="54"/>
      <c r="Q132" s="54"/>
      <c r="R132" s="54"/>
      <c r="S132" s="54"/>
      <c r="T132" s="55"/>
      <c r="U132" s="33"/>
      <c r="V132" s="33"/>
      <c r="W132" s="33"/>
      <c r="X132" s="33"/>
      <c r="Y132" s="33"/>
      <c r="Z132" s="33"/>
      <c r="AA132" s="33"/>
      <c r="AB132" s="33"/>
      <c r="AC132" s="33"/>
      <c r="AD132" s="33"/>
      <c r="AE132" s="33"/>
      <c r="AT132" s="18" t="s">
        <v>149</v>
      </c>
      <c r="AU132" s="18" t="s">
        <v>87</v>
      </c>
    </row>
    <row r="133" spans="1:65" s="13" customFormat="1" ht="11.25">
      <c r="B133" s="162"/>
      <c r="D133" s="157" t="s">
        <v>151</v>
      </c>
      <c r="E133" s="163" t="s">
        <v>3</v>
      </c>
      <c r="F133" s="164" t="s">
        <v>1224</v>
      </c>
      <c r="H133" s="165">
        <v>1</v>
      </c>
      <c r="I133" s="166"/>
      <c r="L133" s="162"/>
      <c r="M133" s="167"/>
      <c r="N133" s="168"/>
      <c r="O133" s="168"/>
      <c r="P133" s="168"/>
      <c r="Q133" s="168"/>
      <c r="R133" s="168"/>
      <c r="S133" s="168"/>
      <c r="T133" s="169"/>
      <c r="AT133" s="163" t="s">
        <v>151</v>
      </c>
      <c r="AU133" s="163" t="s">
        <v>87</v>
      </c>
      <c r="AV133" s="13" t="s">
        <v>87</v>
      </c>
      <c r="AW133" s="13" t="s">
        <v>37</v>
      </c>
      <c r="AX133" s="13" t="s">
        <v>84</v>
      </c>
      <c r="AY133" s="163" t="s">
        <v>140</v>
      </c>
    </row>
    <row r="134" spans="1:65" s="15" customFormat="1" ht="11.25">
      <c r="B134" s="178"/>
      <c r="D134" s="157" t="s">
        <v>151</v>
      </c>
      <c r="E134" s="179" t="s">
        <v>3</v>
      </c>
      <c r="F134" s="180" t="s">
        <v>1225</v>
      </c>
      <c r="H134" s="179" t="s">
        <v>3</v>
      </c>
      <c r="I134" s="181"/>
      <c r="L134" s="178"/>
      <c r="M134" s="182"/>
      <c r="N134" s="183"/>
      <c r="O134" s="183"/>
      <c r="P134" s="183"/>
      <c r="Q134" s="183"/>
      <c r="R134" s="183"/>
      <c r="S134" s="183"/>
      <c r="T134" s="184"/>
      <c r="AT134" s="179" t="s">
        <v>151</v>
      </c>
      <c r="AU134" s="179" t="s">
        <v>87</v>
      </c>
      <c r="AV134" s="15" t="s">
        <v>84</v>
      </c>
      <c r="AW134" s="15" t="s">
        <v>37</v>
      </c>
      <c r="AX134" s="15" t="s">
        <v>77</v>
      </c>
      <c r="AY134" s="179" t="s">
        <v>140</v>
      </c>
    </row>
    <row r="135" spans="1:65" s="15" customFormat="1" ht="11.25">
      <c r="B135" s="178"/>
      <c r="D135" s="157" t="s">
        <v>151</v>
      </c>
      <c r="E135" s="179" t="s">
        <v>3</v>
      </c>
      <c r="F135" s="180" t="s">
        <v>1226</v>
      </c>
      <c r="H135" s="179" t="s">
        <v>3</v>
      </c>
      <c r="I135" s="181"/>
      <c r="L135" s="178"/>
      <c r="M135" s="182"/>
      <c r="N135" s="183"/>
      <c r="O135" s="183"/>
      <c r="P135" s="183"/>
      <c r="Q135" s="183"/>
      <c r="R135" s="183"/>
      <c r="S135" s="183"/>
      <c r="T135" s="184"/>
      <c r="AT135" s="179" t="s">
        <v>151</v>
      </c>
      <c r="AU135" s="179" t="s">
        <v>87</v>
      </c>
      <c r="AV135" s="15" t="s">
        <v>84</v>
      </c>
      <c r="AW135" s="15" t="s">
        <v>37</v>
      </c>
      <c r="AX135" s="15" t="s">
        <v>77</v>
      </c>
      <c r="AY135" s="179" t="s">
        <v>140</v>
      </c>
    </row>
    <row r="136" spans="1:65" s="15" customFormat="1" ht="11.25">
      <c r="B136" s="178"/>
      <c r="D136" s="157" t="s">
        <v>151</v>
      </c>
      <c r="E136" s="179" t="s">
        <v>3</v>
      </c>
      <c r="F136" s="180" t="s">
        <v>1227</v>
      </c>
      <c r="H136" s="179" t="s">
        <v>3</v>
      </c>
      <c r="I136" s="181"/>
      <c r="L136" s="178"/>
      <c r="M136" s="182"/>
      <c r="N136" s="183"/>
      <c r="O136" s="183"/>
      <c r="P136" s="183"/>
      <c r="Q136" s="183"/>
      <c r="R136" s="183"/>
      <c r="S136" s="183"/>
      <c r="T136" s="184"/>
      <c r="AT136" s="179" t="s">
        <v>151</v>
      </c>
      <c r="AU136" s="179" t="s">
        <v>87</v>
      </c>
      <c r="AV136" s="15" t="s">
        <v>84</v>
      </c>
      <c r="AW136" s="15" t="s">
        <v>37</v>
      </c>
      <c r="AX136" s="15" t="s">
        <v>77</v>
      </c>
      <c r="AY136" s="179" t="s">
        <v>140</v>
      </c>
    </row>
    <row r="137" spans="1:65" s="2" customFormat="1" ht="16.5" customHeight="1">
      <c r="A137" s="33"/>
      <c r="B137" s="143"/>
      <c r="C137" s="144" t="s">
        <v>261</v>
      </c>
      <c r="D137" s="144" t="s">
        <v>142</v>
      </c>
      <c r="E137" s="145" t="s">
        <v>1228</v>
      </c>
      <c r="F137" s="146" t="s">
        <v>1229</v>
      </c>
      <c r="G137" s="147" t="s">
        <v>1161</v>
      </c>
      <c r="H137" s="148">
        <v>1</v>
      </c>
      <c r="I137" s="149"/>
      <c r="J137" s="150">
        <f>ROUND(I137*H137,2)</f>
        <v>0</v>
      </c>
      <c r="K137" s="146" t="s">
        <v>146</v>
      </c>
      <c r="L137" s="34"/>
      <c r="M137" s="151" t="s">
        <v>3</v>
      </c>
      <c r="N137" s="152" t="s">
        <v>48</v>
      </c>
      <c r="O137" s="54"/>
      <c r="P137" s="153">
        <f>O137*H137</f>
        <v>0</v>
      </c>
      <c r="Q137" s="153">
        <v>0</v>
      </c>
      <c r="R137" s="153">
        <f>Q137*H137</f>
        <v>0</v>
      </c>
      <c r="S137" s="153">
        <v>0</v>
      </c>
      <c r="T137" s="154">
        <f>S137*H137</f>
        <v>0</v>
      </c>
      <c r="U137" s="33"/>
      <c r="V137" s="33"/>
      <c r="W137" s="33"/>
      <c r="X137" s="33"/>
      <c r="Y137" s="33"/>
      <c r="Z137" s="33"/>
      <c r="AA137" s="33"/>
      <c r="AB137" s="33"/>
      <c r="AC137" s="33"/>
      <c r="AD137" s="33"/>
      <c r="AE137" s="33"/>
      <c r="AR137" s="155" t="s">
        <v>937</v>
      </c>
      <c r="AT137" s="155" t="s">
        <v>142</v>
      </c>
      <c r="AU137" s="155" t="s">
        <v>87</v>
      </c>
      <c r="AY137" s="18" t="s">
        <v>140</v>
      </c>
      <c r="BE137" s="156">
        <f>IF(N137="základní",J137,0)</f>
        <v>0</v>
      </c>
      <c r="BF137" s="156">
        <f>IF(N137="snížená",J137,0)</f>
        <v>0</v>
      </c>
      <c r="BG137" s="156">
        <f>IF(N137="zákl. přenesená",J137,0)</f>
        <v>0</v>
      </c>
      <c r="BH137" s="156">
        <f>IF(N137="sníž. přenesená",J137,0)</f>
        <v>0</v>
      </c>
      <c r="BI137" s="156">
        <f>IF(N137="nulová",J137,0)</f>
        <v>0</v>
      </c>
      <c r="BJ137" s="18" t="s">
        <v>84</v>
      </c>
      <c r="BK137" s="156">
        <f>ROUND(I137*H137,2)</f>
        <v>0</v>
      </c>
      <c r="BL137" s="18" t="s">
        <v>937</v>
      </c>
      <c r="BM137" s="155" t="s">
        <v>1230</v>
      </c>
    </row>
    <row r="138" spans="1:65" s="2" customFormat="1" ht="11.25">
      <c r="A138" s="33"/>
      <c r="B138" s="34"/>
      <c r="C138" s="33"/>
      <c r="D138" s="157"/>
      <c r="E138" s="33"/>
      <c r="F138" s="158"/>
      <c r="G138" s="33"/>
      <c r="H138" s="33"/>
      <c r="I138" s="159"/>
      <c r="J138" s="33"/>
      <c r="K138" s="33"/>
      <c r="L138" s="34"/>
      <c r="M138" s="160"/>
      <c r="N138" s="161"/>
      <c r="O138" s="54"/>
      <c r="P138" s="54"/>
      <c r="Q138" s="54"/>
      <c r="R138" s="54"/>
      <c r="S138" s="54"/>
      <c r="T138" s="55"/>
      <c r="U138" s="33"/>
      <c r="V138" s="33"/>
      <c r="W138" s="33"/>
      <c r="X138" s="33"/>
      <c r="Y138" s="33"/>
      <c r="Z138" s="33"/>
      <c r="AA138" s="33"/>
      <c r="AB138" s="33"/>
      <c r="AC138" s="33"/>
      <c r="AD138" s="33"/>
      <c r="AE138" s="33"/>
      <c r="AT138" s="18" t="s">
        <v>149</v>
      </c>
      <c r="AU138" s="18" t="s">
        <v>87</v>
      </c>
    </row>
    <row r="139" spans="1:65" s="2" customFormat="1" ht="16.5" customHeight="1">
      <c r="A139" s="33"/>
      <c r="B139" s="143"/>
      <c r="C139" s="144" t="s">
        <v>266</v>
      </c>
      <c r="D139" s="144" t="s">
        <v>142</v>
      </c>
      <c r="E139" s="145" t="s">
        <v>1231</v>
      </c>
      <c r="F139" s="146" t="s">
        <v>1232</v>
      </c>
      <c r="G139" s="147" t="s">
        <v>1161</v>
      </c>
      <c r="H139" s="148">
        <v>1</v>
      </c>
      <c r="I139" s="149"/>
      <c r="J139" s="150">
        <f>ROUND(I139*H139,2)</f>
        <v>0</v>
      </c>
      <c r="K139" s="146" t="s">
        <v>146</v>
      </c>
      <c r="L139" s="34"/>
      <c r="M139" s="151" t="s">
        <v>3</v>
      </c>
      <c r="N139" s="152" t="s">
        <v>48</v>
      </c>
      <c r="O139" s="54"/>
      <c r="P139" s="153">
        <f>O139*H139</f>
        <v>0</v>
      </c>
      <c r="Q139" s="153">
        <v>0</v>
      </c>
      <c r="R139" s="153">
        <f>Q139*H139</f>
        <v>0</v>
      </c>
      <c r="S139" s="153">
        <v>0</v>
      </c>
      <c r="T139" s="154">
        <f>S139*H139</f>
        <v>0</v>
      </c>
      <c r="U139" s="33"/>
      <c r="V139" s="33"/>
      <c r="W139" s="33"/>
      <c r="X139" s="33"/>
      <c r="Y139" s="33"/>
      <c r="Z139" s="33"/>
      <c r="AA139" s="33"/>
      <c r="AB139" s="33"/>
      <c r="AC139" s="33"/>
      <c r="AD139" s="33"/>
      <c r="AE139" s="33"/>
      <c r="AR139" s="155" t="s">
        <v>937</v>
      </c>
      <c r="AT139" s="155" t="s">
        <v>142</v>
      </c>
      <c r="AU139" s="155" t="s">
        <v>87</v>
      </c>
      <c r="AY139" s="18" t="s">
        <v>140</v>
      </c>
      <c r="BE139" s="156">
        <f>IF(N139="základní",J139,0)</f>
        <v>0</v>
      </c>
      <c r="BF139" s="156">
        <f>IF(N139="snížená",J139,0)</f>
        <v>0</v>
      </c>
      <c r="BG139" s="156">
        <f>IF(N139="zákl. přenesená",J139,0)</f>
        <v>0</v>
      </c>
      <c r="BH139" s="156">
        <f>IF(N139="sníž. přenesená",J139,0)</f>
        <v>0</v>
      </c>
      <c r="BI139" s="156">
        <f>IF(N139="nulová",J139,0)</f>
        <v>0</v>
      </c>
      <c r="BJ139" s="18" t="s">
        <v>84</v>
      </c>
      <c r="BK139" s="156">
        <f>ROUND(I139*H139,2)</f>
        <v>0</v>
      </c>
      <c r="BL139" s="18" t="s">
        <v>937</v>
      </c>
      <c r="BM139" s="155" t="s">
        <v>1233</v>
      </c>
    </row>
    <row r="140" spans="1:65" s="2" customFormat="1" ht="11.25">
      <c r="A140" s="33"/>
      <c r="B140" s="34"/>
      <c r="C140" s="33"/>
      <c r="D140" s="157"/>
      <c r="E140" s="33"/>
      <c r="F140" s="158"/>
      <c r="G140" s="33"/>
      <c r="H140" s="33"/>
      <c r="I140" s="159"/>
      <c r="J140" s="33"/>
      <c r="K140" s="33"/>
      <c r="L140" s="34"/>
      <c r="M140" s="160"/>
      <c r="N140" s="161"/>
      <c r="O140" s="54"/>
      <c r="P140" s="54"/>
      <c r="Q140" s="54"/>
      <c r="R140" s="54"/>
      <c r="S140" s="54"/>
      <c r="T140" s="55"/>
      <c r="U140" s="33"/>
      <c r="V140" s="33"/>
      <c r="W140" s="33"/>
      <c r="X140" s="33"/>
      <c r="Y140" s="33"/>
      <c r="Z140" s="33"/>
      <c r="AA140" s="33"/>
      <c r="AB140" s="33"/>
      <c r="AC140" s="33"/>
      <c r="AD140" s="33"/>
      <c r="AE140" s="33"/>
      <c r="AT140" s="18" t="s">
        <v>149</v>
      </c>
      <c r="AU140" s="18" t="s">
        <v>87</v>
      </c>
    </row>
    <row r="141" spans="1:65" s="2" customFormat="1" ht="16.5" customHeight="1">
      <c r="A141" s="33"/>
      <c r="B141" s="143"/>
      <c r="C141" s="144" t="s">
        <v>8</v>
      </c>
      <c r="D141" s="144" t="s">
        <v>142</v>
      </c>
      <c r="E141" s="145" t="s">
        <v>1234</v>
      </c>
      <c r="F141" s="146" t="s">
        <v>1235</v>
      </c>
      <c r="G141" s="147" t="s">
        <v>1161</v>
      </c>
      <c r="H141" s="148">
        <v>1</v>
      </c>
      <c r="I141" s="149"/>
      <c r="J141" s="150">
        <f>ROUND(I141*H141,2)</f>
        <v>0</v>
      </c>
      <c r="K141" s="146" t="s">
        <v>146</v>
      </c>
      <c r="L141" s="34"/>
      <c r="M141" s="151" t="s">
        <v>3</v>
      </c>
      <c r="N141" s="152" t="s">
        <v>48</v>
      </c>
      <c r="O141" s="54"/>
      <c r="P141" s="153">
        <f>O141*H141</f>
        <v>0</v>
      </c>
      <c r="Q141" s="153">
        <v>0</v>
      </c>
      <c r="R141" s="153">
        <f>Q141*H141</f>
        <v>0</v>
      </c>
      <c r="S141" s="153">
        <v>0</v>
      </c>
      <c r="T141" s="154">
        <f>S141*H141</f>
        <v>0</v>
      </c>
      <c r="U141" s="33"/>
      <c r="V141" s="33"/>
      <c r="W141" s="33"/>
      <c r="X141" s="33"/>
      <c r="Y141" s="33"/>
      <c r="Z141" s="33"/>
      <c r="AA141" s="33"/>
      <c r="AB141" s="33"/>
      <c r="AC141" s="33"/>
      <c r="AD141" s="33"/>
      <c r="AE141" s="33"/>
      <c r="AR141" s="155" t="s">
        <v>937</v>
      </c>
      <c r="AT141" s="155" t="s">
        <v>142</v>
      </c>
      <c r="AU141" s="155" t="s">
        <v>87</v>
      </c>
      <c r="AY141" s="18" t="s">
        <v>140</v>
      </c>
      <c r="BE141" s="156">
        <f>IF(N141="základní",J141,0)</f>
        <v>0</v>
      </c>
      <c r="BF141" s="156">
        <f>IF(N141="snížená",J141,0)</f>
        <v>0</v>
      </c>
      <c r="BG141" s="156">
        <f>IF(N141="zákl. přenesená",J141,0)</f>
        <v>0</v>
      </c>
      <c r="BH141" s="156">
        <f>IF(N141="sníž. přenesená",J141,0)</f>
        <v>0</v>
      </c>
      <c r="BI141" s="156">
        <f>IF(N141="nulová",J141,0)</f>
        <v>0</v>
      </c>
      <c r="BJ141" s="18" t="s">
        <v>84</v>
      </c>
      <c r="BK141" s="156">
        <f>ROUND(I141*H141,2)</f>
        <v>0</v>
      </c>
      <c r="BL141" s="18" t="s">
        <v>937</v>
      </c>
      <c r="BM141" s="155" t="s">
        <v>1236</v>
      </c>
    </row>
    <row r="142" spans="1:65" s="2" customFormat="1" ht="11.25">
      <c r="A142" s="33"/>
      <c r="B142" s="34"/>
      <c r="C142" s="33"/>
      <c r="D142" s="157"/>
      <c r="E142" s="33"/>
      <c r="F142" s="158"/>
      <c r="G142" s="33"/>
      <c r="H142" s="33"/>
      <c r="I142" s="159"/>
      <c r="J142" s="33"/>
      <c r="K142" s="33"/>
      <c r="L142" s="34"/>
      <c r="M142" s="160"/>
      <c r="N142" s="161"/>
      <c r="O142" s="54"/>
      <c r="P142" s="54"/>
      <c r="Q142" s="54"/>
      <c r="R142" s="54"/>
      <c r="S142" s="54"/>
      <c r="T142" s="55"/>
      <c r="U142" s="33"/>
      <c r="V142" s="33"/>
      <c r="W142" s="33"/>
      <c r="X142" s="33"/>
      <c r="Y142" s="33"/>
      <c r="Z142" s="33"/>
      <c r="AA142" s="33"/>
      <c r="AB142" s="33"/>
      <c r="AC142" s="33"/>
      <c r="AD142" s="33"/>
      <c r="AE142" s="33"/>
      <c r="AT142" s="18" t="s">
        <v>149</v>
      </c>
      <c r="AU142" s="18" t="s">
        <v>87</v>
      </c>
    </row>
    <row r="143" spans="1:65" s="2" customFormat="1" ht="117">
      <c r="A143" s="33"/>
      <c r="B143" s="34"/>
      <c r="C143" s="33"/>
      <c r="D143" s="157" t="s">
        <v>940</v>
      </c>
      <c r="E143" s="33"/>
      <c r="F143" s="158" t="s">
        <v>1237</v>
      </c>
      <c r="G143" s="33"/>
      <c r="H143" s="33"/>
      <c r="I143" s="159"/>
      <c r="J143" s="33"/>
      <c r="K143" s="33"/>
      <c r="L143" s="34"/>
      <c r="M143" s="160"/>
      <c r="N143" s="161"/>
      <c r="O143" s="54"/>
      <c r="P143" s="54"/>
      <c r="Q143" s="54"/>
      <c r="R143" s="54"/>
      <c r="S143" s="54"/>
      <c r="T143" s="55"/>
      <c r="U143" s="33"/>
      <c r="V143" s="33"/>
      <c r="W143" s="33"/>
      <c r="X143" s="33"/>
      <c r="Y143" s="33"/>
      <c r="Z143" s="33"/>
      <c r="AA143" s="33"/>
      <c r="AB143" s="33"/>
      <c r="AC143" s="33"/>
      <c r="AD143" s="33"/>
      <c r="AE143" s="33"/>
      <c r="AT143" s="18" t="s">
        <v>940</v>
      </c>
      <c r="AU143" s="18" t="s">
        <v>87</v>
      </c>
    </row>
    <row r="144" spans="1:65" s="12" customFormat="1" ht="22.9" customHeight="1">
      <c r="B144" s="130"/>
      <c r="D144" s="131" t="s">
        <v>76</v>
      </c>
      <c r="E144" s="141" t="s">
        <v>942</v>
      </c>
      <c r="F144" s="141" t="s">
        <v>943</v>
      </c>
      <c r="I144" s="133"/>
      <c r="J144" s="142">
        <f>BK144</f>
        <v>0</v>
      </c>
      <c r="L144" s="130"/>
      <c r="M144" s="135"/>
      <c r="N144" s="136"/>
      <c r="O144" s="136"/>
      <c r="P144" s="137">
        <f>SUM(P145:P147)</f>
        <v>0</v>
      </c>
      <c r="Q144" s="136"/>
      <c r="R144" s="137">
        <f>SUM(R145:R147)</f>
        <v>0</v>
      </c>
      <c r="S144" s="136"/>
      <c r="T144" s="138">
        <f>SUM(T145:T147)</f>
        <v>0</v>
      </c>
      <c r="AR144" s="131" t="s">
        <v>173</v>
      </c>
      <c r="AT144" s="139" t="s">
        <v>76</v>
      </c>
      <c r="AU144" s="139" t="s">
        <v>84</v>
      </c>
      <c r="AY144" s="131" t="s">
        <v>140</v>
      </c>
      <c r="BK144" s="140">
        <f>SUM(BK145:BK147)</f>
        <v>0</v>
      </c>
    </row>
    <row r="145" spans="1:65" s="2" customFormat="1" ht="16.5" customHeight="1">
      <c r="A145" s="33"/>
      <c r="B145" s="143"/>
      <c r="C145" s="144" t="s">
        <v>278</v>
      </c>
      <c r="D145" s="144" t="s">
        <v>142</v>
      </c>
      <c r="E145" s="145" t="s">
        <v>1238</v>
      </c>
      <c r="F145" s="146" t="s">
        <v>1239</v>
      </c>
      <c r="G145" s="147" t="s">
        <v>1161</v>
      </c>
      <c r="H145" s="148">
        <v>1</v>
      </c>
      <c r="I145" s="149"/>
      <c r="J145" s="150">
        <f>ROUND(I145*H145,2)</f>
        <v>0</v>
      </c>
      <c r="K145" s="146" t="s">
        <v>146</v>
      </c>
      <c r="L145" s="34"/>
      <c r="M145" s="151" t="s">
        <v>3</v>
      </c>
      <c r="N145" s="152" t="s">
        <v>48</v>
      </c>
      <c r="O145" s="54"/>
      <c r="P145" s="153">
        <f>O145*H145</f>
        <v>0</v>
      </c>
      <c r="Q145" s="153">
        <v>0</v>
      </c>
      <c r="R145" s="153">
        <f>Q145*H145</f>
        <v>0</v>
      </c>
      <c r="S145" s="153">
        <v>0</v>
      </c>
      <c r="T145" s="154">
        <f>S145*H145</f>
        <v>0</v>
      </c>
      <c r="U145" s="33"/>
      <c r="V145" s="33"/>
      <c r="W145" s="33"/>
      <c r="X145" s="33"/>
      <c r="Y145" s="33"/>
      <c r="Z145" s="33"/>
      <c r="AA145" s="33"/>
      <c r="AB145" s="33"/>
      <c r="AC145" s="33"/>
      <c r="AD145" s="33"/>
      <c r="AE145" s="33"/>
      <c r="AR145" s="155" t="s">
        <v>937</v>
      </c>
      <c r="AT145" s="155" t="s">
        <v>142</v>
      </c>
      <c r="AU145" s="155" t="s">
        <v>87</v>
      </c>
      <c r="AY145" s="18" t="s">
        <v>140</v>
      </c>
      <c r="BE145" s="156">
        <f>IF(N145="základní",J145,0)</f>
        <v>0</v>
      </c>
      <c r="BF145" s="156">
        <f>IF(N145="snížená",J145,0)</f>
        <v>0</v>
      </c>
      <c r="BG145" s="156">
        <f>IF(N145="zákl. přenesená",J145,0)</f>
        <v>0</v>
      </c>
      <c r="BH145" s="156">
        <f>IF(N145="sníž. přenesená",J145,0)</f>
        <v>0</v>
      </c>
      <c r="BI145" s="156">
        <f>IF(N145="nulová",J145,0)</f>
        <v>0</v>
      </c>
      <c r="BJ145" s="18" t="s">
        <v>84</v>
      </c>
      <c r="BK145" s="156">
        <f>ROUND(I145*H145,2)</f>
        <v>0</v>
      </c>
      <c r="BL145" s="18" t="s">
        <v>937</v>
      </c>
      <c r="BM145" s="155" t="s">
        <v>1240</v>
      </c>
    </row>
    <row r="146" spans="1:65" s="2" customFormat="1" ht="11.25">
      <c r="A146" s="33"/>
      <c r="B146" s="34"/>
      <c r="C146" s="33"/>
      <c r="D146" s="157"/>
      <c r="E146" s="33"/>
      <c r="F146" s="158"/>
      <c r="G146" s="33"/>
      <c r="H146" s="33"/>
      <c r="I146" s="159"/>
      <c r="J146" s="33"/>
      <c r="K146" s="33"/>
      <c r="L146" s="34"/>
      <c r="M146" s="160"/>
      <c r="N146" s="161"/>
      <c r="O146" s="54"/>
      <c r="P146" s="54"/>
      <c r="Q146" s="54"/>
      <c r="R146" s="54"/>
      <c r="S146" s="54"/>
      <c r="T146" s="55"/>
      <c r="U146" s="33"/>
      <c r="V146" s="33"/>
      <c r="W146" s="33"/>
      <c r="X146" s="33"/>
      <c r="Y146" s="33"/>
      <c r="Z146" s="33"/>
      <c r="AA146" s="33"/>
      <c r="AB146" s="33"/>
      <c r="AC146" s="33"/>
      <c r="AD146" s="33"/>
      <c r="AE146" s="33"/>
      <c r="AT146" s="18" t="s">
        <v>149</v>
      </c>
      <c r="AU146" s="18" t="s">
        <v>87</v>
      </c>
    </row>
    <row r="147" spans="1:65" s="2" customFormat="1" ht="29.25">
      <c r="A147" s="33"/>
      <c r="B147" s="34"/>
      <c r="C147" s="33"/>
      <c r="D147" s="157" t="s">
        <v>940</v>
      </c>
      <c r="E147" s="33"/>
      <c r="F147" s="158" t="s">
        <v>1241</v>
      </c>
      <c r="G147" s="33"/>
      <c r="H147" s="33"/>
      <c r="I147" s="159"/>
      <c r="J147" s="33"/>
      <c r="K147" s="33"/>
      <c r="L147" s="34"/>
      <c r="M147" s="203"/>
      <c r="N147" s="204"/>
      <c r="O147" s="200"/>
      <c r="P147" s="200"/>
      <c r="Q147" s="200"/>
      <c r="R147" s="200"/>
      <c r="S147" s="200"/>
      <c r="T147" s="205"/>
      <c r="U147" s="33"/>
      <c r="V147" s="33"/>
      <c r="W147" s="33"/>
      <c r="X147" s="33"/>
      <c r="Y147" s="33"/>
      <c r="Z147" s="33"/>
      <c r="AA147" s="33"/>
      <c r="AB147" s="33"/>
      <c r="AC147" s="33"/>
      <c r="AD147" s="33"/>
      <c r="AE147" s="33"/>
      <c r="AT147" s="18" t="s">
        <v>940</v>
      </c>
      <c r="AU147" s="18" t="s">
        <v>87</v>
      </c>
    </row>
    <row r="148" spans="1:65" s="2" customFormat="1" ht="6.95" customHeight="1">
      <c r="A148" s="33"/>
      <c r="B148" s="43"/>
      <c r="C148" s="44"/>
      <c r="D148" s="44"/>
      <c r="E148" s="44"/>
      <c r="F148" s="44"/>
      <c r="G148" s="44"/>
      <c r="H148" s="44"/>
      <c r="I148" s="44"/>
      <c r="J148" s="44"/>
      <c r="K148" s="44"/>
      <c r="L148" s="34"/>
      <c r="M148" s="33"/>
      <c r="O148" s="33"/>
      <c r="P148" s="33"/>
      <c r="Q148" s="33"/>
      <c r="R148" s="33"/>
      <c r="S148" s="33"/>
      <c r="T148" s="33"/>
      <c r="U148" s="33"/>
      <c r="V148" s="33"/>
      <c r="W148" s="33"/>
      <c r="X148" s="33"/>
      <c r="Y148" s="33"/>
      <c r="Z148" s="33"/>
      <c r="AA148" s="33"/>
      <c r="AB148" s="33"/>
      <c r="AC148" s="33"/>
      <c r="AD148" s="33"/>
      <c r="AE148" s="33"/>
    </row>
  </sheetData>
  <autoFilter ref="C84:K147"/>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scale="83"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5"/>
  <cols>
    <col min="1" max="1" width="8.33203125" style="206" customWidth="1"/>
    <col min="2" max="2" width="1.6640625" style="206" customWidth="1"/>
    <col min="3" max="4" width="5" style="206" customWidth="1"/>
    <col min="5" max="5" width="11.6640625" style="206" customWidth="1"/>
    <col min="6" max="6" width="9.1640625" style="206" customWidth="1"/>
    <col min="7" max="7" width="5" style="206" customWidth="1"/>
    <col min="8" max="8" width="77.83203125" style="206" customWidth="1"/>
    <col min="9" max="10" width="20" style="206" customWidth="1"/>
    <col min="11" max="11" width="1.6640625" style="206" customWidth="1"/>
  </cols>
  <sheetData>
    <row r="1" spans="2:11" s="1" customFormat="1" ht="37.5" customHeight="1"/>
    <row r="2" spans="2:11" s="1" customFormat="1" ht="7.5" customHeight="1">
      <c r="B2" s="207"/>
      <c r="C2" s="208"/>
      <c r="D2" s="208"/>
      <c r="E2" s="208"/>
      <c r="F2" s="208"/>
      <c r="G2" s="208"/>
      <c r="H2" s="208"/>
      <c r="I2" s="208"/>
      <c r="J2" s="208"/>
      <c r="K2" s="209"/>
    </row>
    <row r="3" spans="2:11" s="16" customFormat="1" ht="45" customHeight="1">
      <c r="B3" s="210"/>
      <c r="C3" s="334" t="s">
        <v>1242</v>
      </c>
      <c r="D3" s="334"/>
      <c r="E3" s="334"/>
      <c r="F3" s="334"/>
      <c r="G3" s="334"/>
      <c r="H3" s="334"/>
      <c r="I3" s="334"/>
      <c r="J3" s="334"/>
      <c r="K3" s="211"/>
    </row>
    <row r="4" spans="2:11" s="1" customFormat="1" ht="25.5" customHeight="1">
      <c r="B4" s="212"/>
      <c r="C4" s="339" t="s">
        <v>1243</v>
      </c>
      <c r="D4" s="339"/>
      <c r="E4" s="339"/>
      <c r="F4" s="339"/>
      <c r="G4" s="339"/>
      <c r="H4" s="339"/>
      <c r="I4" s="339"/>
      <c r="J4" s="339"/>
      <c r="K4" s="213"/>
    </row>
    <row r="5" spans="2:11" s="1" customFormat="1" ht="5.25" customHeight="1">
      <c r="B5" s="212"/>
      <c r="C5" s="214"/>
      <c r="D5" s="214"/>
      <c r="E5" s="214"/>
      <c r="F5" s="214"/>
      <c r="G5" s="214"/>
      <c r="H5" s="214"/>
      <c r="I5" s="214"/>
      <c r="J5" s="214"/>
      <c r="K5" s="213"/>
    </row>
    <row r="6" spans="2:11" s="1" customFormat="1" ht="15" customHeight="1">
      <c r="B6" s="212"/>
      <c r="C6" s="338" t="s">
        <v>1244</v>
      </c>
      <c r="D6" s="338"/>
      <c r="E6" s="338"/>
      <c r="F6" s="338"/>
      <c r="G6" s="338"/>
      <c r="H6" s="338"/>
      <c r="I6" s="338"/>
      <c r="J6" s="338"/>
      <c r="K6" s="213"/>
    </row>
    <row r="7" spans="2:11" s="1" customFormat="1" ht="15" customHeight="1">
      <c r="B7" s="216"/>
      <c r="C7" s="338" t="s">
        <v>1245</v>
      </c>
      <c r="D7" s="338"/>
      <c r="E7" s="338"/>
      <c r="F7" s="338"/>
      <c r="G7" s="338"/>
      <c r="H7" s="338"/>
      <c r="I7" s="338"/>
      <c r="J7" s="338"/>
      <c r="K7" s="213"/>
    </row>
    <row r="8" spans="2:11" s="1" customFormat="1" ht="12.75" customHeight="1">
      <c r="B8" s="216"/>
      <c r="C8" s="215"/>
      <c r="D8" s="215"/>
      <c r="E8" s="215"/>
      <c r="F8" s="215"/>
      <c r="G8" s="215"/>
      <c r="H8" s="215"/>
      <c r="I8" s="215"/>
      <c r="J8" s="215"/>
      <c r="K8" s="213"/>
    </row>
    <row r="9" spans="2:11" s="1" customFormat="1" ht="15" customHeight="1">
      <c r="B9" s="216"/>
      <c r="C9" s="338" t="s">
        <v>1246</v>
      </c>
      <c r="D9" s="338"/>
      <c r="E9" s="338"/>
      <c r="F9" s="338"/>
      <c r="G9" s="338"/>
      <c r="H9" s="338"/>
      <c r="I9" s="338"/>
      <c r="J9" s="338"/>
      <c r="K9" s="213"/>
    </row>
    <row r="10" spans="2:11" s="1" customFormat="1" ht="15" customHeight="1">
      <c r="B10" s="216"/>
      <c r="C10" s="215"/>
      <c r="D10" s="338" t="s">
        <v>1247</v>
      </c>
      <c r="E10" s="338"/>
      <c r="F10" s="338"/>
      <c r="G10" s="338"/>
      <c r="H10" s="338"/>
      <c r="I10" s="338"/>
      <c r="J10" s="338"/>
      <c r="K10" s="213"/>
    </row>
    <row r="11" spans="2:11" s="1" customFormat="1" ht="15" customHeight="1">
      <c r="B11" s="216"/>
      <c r="C11" s="217"/>
      <c r="D11" s="338" t="s">
        <v>1248</v>
      </c>
      <c r="E11" s="338"/>
      <c r="F11" s="338"/>
      <c r="G11" s="338"/>
      <c r="H11" s="338"/>
      <c r="I11" s="338"/>
      <c r="J11" s="338"/>
      <c r="K11" s="213"/>
    </row>
    <row r="12" spans="2:11" s="1" customFormat="1" ht="15" customHeight="1">
      <c r="B12" s="216"/>
      <c r="C12" s="217"/>
      <c r="D12" s="215"/>
      <c r="E12" s="215"/>
      <c r="F12" s="215"/>
      <c r="G12" s="215"/>
      <c r="H12" s="215"/>
      <c r="I12" s="215"/>
      <c r="J12" s="215"/>
      <c r="K12" s="213"/>
    </row>
    <row r="13" spans="2:11" s="1" customFormat="1" ht="15" customHeight="1">
      <c r="B13" s="216"/>
      <c r="C13" s="217"/>
      <c r="D13" s="218" t="s">
        <v>1249</v>
      </c>
      <c r="E13" s="215"/>
      <c r="F13" s="215"/>
      <c r="G13" s="215"/>
      <c r="H13" s="215"/>
      <c r="I13" s="215"/>
      <c r="J13" s="215"/>
      <c r="K13" s="213"/>
    </row>
    <row r="14" spans="2:11" s="1" customFormat="1" ht="12.75" customHeight="1">
      <c r="B14" s="216"/>
      <c r="C14" s="217"/>
      <c r="D14" s="217"/>
      <c r="E14" s="217"/>
      <c r="F14" s="217"/>
      <c r="G14" s="217"/>
      <c r="H14" s="217"/>
      <c r="I14" s="217"/>
      <c r="J14" s="217"/>
      <c r="K14" s="213"/>
    </row>
    <row r="15" spans="2:11" s="1" customFormat="1" ht="15" customHeight="1">
      <c r="B15" s="216"/>
      <c r="C15" s="217"/>
      <c r="D15" s="338" t="s">
        <v>1250</v>
      </c>
      <c r="E15" s="338"/>
      <c r="F15" s="338"/>
      <c r="G15" s="338"/>
      <c r="H15" s="338"/>
      <c r="I15" s="338"/>
      <c r="J15" s="338"/>
      <c r="K15" s="213"/>
    </row>
    <row r="16" spans="2:11" s="1" customFormat="1" ht="15" customHeight="1">
      <c r="B16" s="216"/>
      <c r="C16" s="217"/>
      <c r="D16" s="338" t="s">
        <v>1251</v>
      </c>
      <c r="E16" s="338"/>
      <c r="F16" s="338"/>
      <c r="G16" s="338"/>
      <c r="H16" s="338"/>
      <c r="I16" s="338"/>
      <c r="J16" s="338"/>
      <c r="K16" s="213"/>
    </row>
    <row r="17" spans="2:11" s="1" customFormat="1" ht="15" customHeight="1">
      <c r="B17" s="216"/>
      <c r="C17" s="217"/>
      <c r="D17" s="338" t="s">
        <v>1252</v>
      </c>
      <c r="E17" s="338"/>
      <c r="F17" s="338"/>
      <c r="G17" s="338"/>
      <c r="H17" s="338"/>
      <c r="I17" s="338"/>
      <c r="J17" s="338"/>
      <c r="K17" s="213"/>
    </row>
    <row r="18" spans="2:11" s="1" customFormat="1" ht="15" customHeight="1">
      <c r="B18" s="216"/>
      <c r="C18" s="217"/>
      <c r="D18" s="217"/>
      <c r="E18" s="219" t="s">
        <v>83</v>
      </c>
      <c r="F18" s="338" t="s">
        <v>1253</v>
      </c>
      <c r="G18" s="338"/>
      <c r="H18" s="338"/>
      <c r="I18" s="338"/>
      <c r="J18" s="338"/>
      <c r="K18" s="213"/>
    </row>
    <row r="19" spans="2:11" s="1" customFormat="1" ht="15" customHeight="1">
      <c r="B19" s="216"/>
      <c r="C19" s="217"/>
      <c r="D19" s="217"/>
      <c r="E19" s="219" t="s">
        <v>1254</v>
      </c>
      <c r="F19" s="338" t="s">
        <v>1255</v>
      </c>
      <c r="G19" s="338"/>
      <c r="H19" s="338"/>
      <c r="I19" s="338"/>
      <c r="J19" s="338"/>
      <c r="K19" s="213"/>
    </row>
    <row r="20" spans="2:11" s="1" customFormat="1" ht="15" customHeight="1">
      <c r="B20" s="216"/>
      <c r="C20" s="217"/>
      <c r="D20" s="217"/>
      <c r="E20" s="219" t="s">
        <v>1256</v>
      </c>
      <c r="F20" s="338" t="s">
        <v>1257</v>
      </c>
      <c r="G20" s="338"/>
      <c r="H20" s="338"/>
      <c r="I20" s="338"/>
      <c r="J20" s="338"/>
      <c r="K20" s="213"/>
    </row>
    <row r="21" spans="2:11" s="1" customFormat="1" ht="15" customHeight="1">
      <c r="B21" s="216"/>
      <c r="C21" s="217"/>
      <c r="D21" s="217"/>
      <c r="E21" s="219" t="s">
        <v>103</v>
      </c>
      <c r="F21" s="338" t="s">
        <v>104</v>
      </c>
      <c r="G21" s="338"/>
      <c r="H21" s="338"/>
      <c r="I21" s="338"/>
      <c r="J21" s="338"/>
      <c r="K21" s="213"/>
    </row>
    <row r="22" spans="2:11" s="1" customFormat="1" ht="15" customHeight="1">
      <c r="B22" s="216"/>
      <c r="C22" s="217"/>
      <c r="D22" s="217"/>
      <c r="E22" s="219" t="s">
        <v>1258</v>
      </c>
      <c r="F22" s="338" t="s">
        <v>1259</v>
      </c>
      <c r="G22" s="338"/>
      <c r="H22" s="338"/>
      <c r="I22" s="338"/>
      <c r="J22" s="338"/>
      <c r="K22" s="213"/>
    </row>
    <row r="23" spans="2:11" s="1" customFormat="1" ht="15" customHeight="1">
      <c r="B23" s="216"/>
      <c r="C23" s="217"/>
      <c r="D23" s="217"/>
      <c r="E23" s="219" t="s">
        <v>91</v>
      </c>
      <c r="F23" s="338" t="s">
        <v>1260</v>
      </c>
      <c r="G23" s="338"/>
      <c r="H23" s="338"/>
      <c r="I23" s="338"/>
      <c r="J23" s="338"/>
      <c r="K23" s="213"/>
    </row>
    <row r="24" spans="2:11" s="1" customFormat="1" ht="12.75" customHeight="1">
      <c r="B24" s="216"/>
      <c r="C24" s="217"/>
      <c r="D24" s="217"/>
      <c r="E24" s="217"/>
      <c r="F24" s="217"/>
      <c r="G24" s="217"/>
      <c r="H24" s="217"/>
      <c r="I24" s="217"/>
      <c r="J24" s="217"/>
      <c r="K24" s="213"/>
    </row>
    <row r="25" spans="2:11" s="1" customFormat="1" ht="15" customHeight="1">
      <c r="B25" s="216"/>
      <c r="C25" s="338" t="s">
        <v>1261</v>
      </c>
      <c r="D25" s="338"/>
      <c r="E25" s="338"/>
      <c r="F25" s="338"/>
      <c r="G25" s="338"/>
      <c r="H25" s="338"/>
      <c r="I25" s="338"/>
      <c r="J25" s="338"/>
      <c r="K25" s="213"/>
    </row>
    <row r="26" spans="2:11" s="1" customFormat="1" ht="15" customHeight="1">
      <c r="B26" s="216"/>
      <c r="C26" s="338" t="s">
        <v>1262</v>
      </c>
      <c r="D26" s="338"/>
      <c r="E26" s="338"/>
      <c r="F26" s="338"/>
      <c r="G26" s="338"/>
      <c r="H26" s="338"/>
      <c r="I26" s="338"/>
      <c r="J26" s="338"/>
      <c r="K26" s="213"/>
    </row>
    <row r="27" spans="2:11" s="1" customFormat="1" ht="15" customHeight="1">
      <c r="B27" s="216"/>
      <c r="C27" s="215"/>
      <c r="D27" s="338" t="s">
        <v>1263</v>
      </c>
      <c r="E27" s="338"/>
      <c r="F27" s="338"/>
      <c r="G27" s="338"/>
      <c r="H27" s="338"/>
      <c r="I27" s="338"/>
      <c r="J27" s="338"/>
      <c r="K27" s="213"/>
    </row>
    <row r="28" spans="2:11" s="1" customFormat="1" ht="15" customHeight="1">
      <c r="B28" s="216"/>
      <c r="C28" s="217"/>
      <c r="D28" s="338" t="s">
        <v>1264</v>
      </c>
      <c r="E28" s="338"/>
      <c r="F28" s="338"/>
      <c r="G28" s="338"/>
      <c r="H28" s="338"/>
      <c r="I28" s="338"/>
      <c r="J28" s="338"/>
      <c r="K28" s="213"/>
    </row>
    <row r="29" spans="2:11" s="1" customFormat="1" ht="12.75" customHeight="1">
      <c r="B29" s="216"/>
      <c r="C29" s="217"/>
      <c r="D29" s="217"/>
      <c r="E29" s="217"/>
      <c r="F29" s="217"/>
      <c r="G29" s="217"/>
      <c r="H29" s="217"/>
      <c r="I29" s="217"/>
      <c r="J29" s="217"/>
      <c r="K29" s="213"/>
    </row>
    <row r="30" spans="2:11" s="1" customFormat="1" ht="15" customHeight="1">
      <c r="B30" s="216"/>
      <c r="C30" s="217"/>
      <c r="D30" s="338" t="s">
        <v>1265</v>
      </c>
      <c r="E30" s="338"/>
      <c r="F30" s="338"/>
      <c r="G30" s="338"/>
      <c r="H30" s="338"/>
      <c r="I30" s="338"/>
      <c r="J30" s="338"/>
      <c r="K30" s="213"/>
    </row>
    <row r="31" spans="2:11" s="1" customFormat="1" ht="15" customHeight="1">
      <c r="B31" s="216"/>
      <c r="C31" s="217"/>
      <c r="D31" s="338" t="s">
        <v>1266</v>
      </c>
      <c r="E31" s="338"/>
      <c r="F31" s="338"/>
      <c r="G31" s="338"/>
      <c r="H31" s="338"/>
      <c r="I31" s="338"/>
      <c r="J31" s="338"/>
      <c r="K31" s="213"/>
    </row>
    <row r="32" spans="2:11" s="1" customFormat="1" ht="12.75" customHeight="1">
      <c r="B32" s="216"/>
      <c r="C32" s="217"/>
      <c r="D32" s="217"/>
      <c r="E32" s="217"/>
      <c r="F32" s="217"/>
      <c r="G32" s="217"/>
      <c r="H32" s="217"/>
      <c r="I32" s="217"/>
      <c r="J32" s="217"/>
      <c r="K32" s="213"/>
    </row>
    <row r="33" spans="2:11" s="1" customFormat="1" ht="15" customHeight="1">
      <c r="B33" s="216"/>
      <c r="C33" s="217"/>
      <c r="D33" s="338" t="s">
        <v>1267</v>
      </c>
      <c r="E33" s="338"/>
      <c r="F33" s="338"/>
      <c r="G33" s="338"/>
      <c r="H33" s="338"/>
      <c r="I33" s="338"/>
      <c r="J33" s="338"/>
      <c r="K33" s="213"/>
    </row>
    <row r="34" spans="2:11" s="1" customFormat="1" ht="15" customHeight="1">
      <c r="B34" s="216"/>
      <c r="C34" s="217"/>
      <c r="D34" s="338" t="s">
        <v>1268</v>
      </c>
      <c r="E34" s="338"/>
      <c r="F34" s="338"/>
      <c r="G34" s="338"/>
      <c r="H34" s="338"/>
      <c r="I34" s="338"/>
      <c r="J34" s="338"/>
      <c r="K34" s="213"/>
    </row>
    <row r="35" spans="2:11" s="1" customFormat="1" ht="15" customHeight="1">
      <c r="B35" s="216"/>
      <c r="C35" s="217"/>
      <c r="D35" s="338" t="s">
        <v>1269</v>
      </c>
      <c r="E35" s="338"/>
      <c r="F35" s="338"/>
      <c r="G35" s="338"/>
      <c r="H35" s="338"/>
      <c r="I35" s="338"/>
      <c r="J35" s="338"/>
      <c r="K35" s="213"/>
    </row>
    <row r="36" spans="2:11" s="1" customFormat="1" ht="15" customHeight="1">
      <c r="B36" s="216"/>
      <c r="C36" s="217"/>
      <c r="D36" s="215"/>
      <c r="E36" s="218" t="s">
        <v>126</v>
      </c>
      <c r="F36" s="215"/>
      <c r="G36" s="338" t="s">
        <v>1270</v>
      </c>
      <c r="H36" s="338"/>
      <c r="I36" s="338"/>
      <c r="J36" s="338"/>
      <c r="K36" s="213"/>
    </row>
    <row r="37" spans="2:11" s="1" customFormat="1" ht="30.75" customHeight="1">
      <c r="B37" s="216"/>
      <c r="C37" s="217"/>
      <c r="D37" s="215"/>
      <c r="E37" s="218" t="s">
        <v>1271</v>
      </c>
      <c r="F37" s="215"/>
      <c r="G37" s="338" t="s">
        <v>1272</v>
      </c>
      <c r="H37" s="338"/>
      <c r="I37" s="338"/>
      <c r="J37" s="338"/>
      <c r="K37" s="213"/>
    </row>
    <row r="38" spans="2:11" s="1" customFormat="1" ht="15" customHeight="1">
      <c r="B38" s="216"/>
      <c r="C38" s="217"/>
      <c r="D38" s="215"/>
      <c r="E38" s="218" t="s">
        <v>58</v>
      </c>
      <c r="F38" s="215"/>
      <c r="G38" s="338" t="s">
        <v>1273</v>
      </c>
      <c r="H38" s="338"/>
      <c r="I38" s="338"/>
      <c r="J38" s="338"/>
      <c r="K38" s="213"/>
    </row>
    <row r="39" spans="2:11" s="1" customFormat="1" ht="15" customHeight="1">
      <c r="B39" s="216"/>
      <c r="C39" s="217"/>
      <c r="D39" s="215"/>
      <c r="E39" s="218" t="s">
        <v>59</v>
      </c>
      <c r="F39" s="215"/>
      <c r="G39" s="338" t="s">
        <v>1274</v>
      </c>
      <c r="H39" s="338"/>
      <c r="I39" s="338"/>
      <c r="J39" s="338"/>
      <c r="K39" s="213"/>
    </row>
    <row r="40" spans="2:11" s="1" customFormat="1" ht="15" customHeight="1">
      <c r="B40" s="216"/>
      <c r="C40" s="217"/>
      <c r="D40" s="215"/>
      <c r="E40" s="218" t="s">
        <v>127</v>
      </c>
      <c r="F40" s="215"/>
      <c r="G40" s="338" t="s">
        <v>1275</v>
      </c>
      <c r="H40" s="338"/>
      <c r="I40" s="338"/>
      <c r="J40" s="338"/>
      <c r="K40" s="213"/>
    </row>
    <row r="41" spans="2:11" s="1" customFormat="1" ht="15" customHeight="1">
      <c r="B41" s="216"/>
      <c r="C41" s="217"/>
      <c r="D41" s="215"/>
      <c r="E41" s="218" t="s">
        <v>128</v>
      </c>
      <c r="F41" s="215"/>
      <c r="G41" s="338" t="s">
        <v>1276</v>
      </c>
      <c r="H41" s="338"/>
      <c r="I41" s="338"/>
      <c r="J41" s="338"/>
      <c r="K41" s="213"/>
    </row>
    <row r="42" spans="2:11" s="1" customFormat="1" ht="15" customHeight="1">
      <c r="B42" s="216"/>
      <c r="C42" s="217"/>
      <c r="D42" s="215"/>
      <c r="E42" s="218" t="s">
        <v>1277</v>
      </c>
      <c r="F42" s="215"/>
      <c r="G42" s="338" t="s">
        <v>1278</v>
      </c>
      <c r="H42" s="338"/>
      <c r="I42" s="338"/>
      <c r="J42" s="338"/>
      <c r="K42" s="213"/>
    </row>
    <row r="43" spans="2:11" s="1" customFormat="1" ht="15" customHeight="1">
      <c r="B43" s="216"/>
      <c r="C43" s="217"/>
      <c r="D43" s="215"/>
      <c r="E43" s="218"/>
      <c r="F43" s="215"/>
      <c r="G43" s="338" t="s">
        <v>1279</v>
      </c>
      <c r="H43" s="338"/>
      <c r="I43" s="338"/>
      <c r="J43" s="338"/>
      <c r="K43" s="213"/>
    </row>
    <row r="44" spans="2:11" s="1" customFormat="1" ht="15" customHeight="1">
      <c r="B44" s="216"/>
      <c r="C44" s="217"/>
      <c r="D44" s="215"/>
      <c r="E44" s="218" t="s">
        <v>1280</v>
      </c>
      <c r="F44" s="215"/>
      <c r="G44" s="338" t="s">
        <v>1281</v>
      </c>
      <c r="H44" s="338"/>
      <c r="I44" s="338"/>
      <c r="J44" s="338"/>
      <c r="K44" s="213"/>
    </row>
    <row r="45" spans="2:11" s="1" customFormat="1" ht="15" customHeight="1">
      <c r="B45" s="216"/>
      <c r="C45" s="217"/>
      <c r="D45" s="215"/>
      <c r="E45" s="218" t="s">
        <v>130</v>
      </c>
      <c r="F45" s="215"/>
      <c r="G45" s="338" t="s">
        <v>1282</v>
      </c>
      <c r="H45" s="338"/>
      <c r="I45" s="338"/>
      <c r="J45" s="338"/>
      <c r="K45" s="213"/>
    </row>
    <row r="46" spans="2:11" s="1" customFormat="1" ht="12.75" customHeight="1">
      <c r="B46" s="216"/>
      <c r="C46" s="217"/>
      <c r="D46" s="215"/>
      <c r="E46" s="215"/>
      <c r="F46" s="215"/>
      <c r="G46" s="215"/>
      <c r="H46" s="215"/>
      <c r="I46" s="215"/>
      <c r="J46" s="215"/>
      <c r="K46" s="213"/>
    </row>
    <row r="47" spans="2:11" s="1" customFormat="1" ht="15" customHeight="1">
      <c r="B47" s="216"/>
      <c r="C47" s="217"/>
      <c r="D47" s="338" t="s">
        <v>1283</v>
      </c>
      <c r="E47" s="338"/>
      <c r="F47" s="338"/>
      <c r="G47" s="338"/>
      <c r="H47" s="338"/>
      <c r="I47" s="338"/>
      <c r="J47" s="338"/>
      <c r="K47" s="213"/>
    </row>
    <row r="48" spans="2:11" s="1" customFormat="1" ht="15" customHeight="1">
      <c r="B48" s="216"/>
      <c r="C48" s="217"/>
      <c r="D48" s="217"/>
      <c r="E48" s="338" t="s">
        <v>1284</v>
      </c>
      <c r="F48" s="338"/>
      <c r="G48" s="338"/>
      <c r="H48" s="338"/>
      <c r="I48" s="338"/>
      <c r="J48" s="338"/>
      <c r="K48" s="213"/>
    </row>
    <row r="49" spans="2:11" s="1" customFormat="1" ht="15" customHeight="1">
      <c r="B49" s="216"/>
      <c r="C49" s="217"/>
      <c r="D49" s="217"/>
      <c r="E49" s="338" t="s">
        <v>1285</v>
      </c>
      <c r="F49" s="338"/>
      <c r="G49" s="338"/>
      <c r="H49" s="338"/>
      <c r="I49" s="338"/>
      <c r="J49" s="338"/>
      <c r="K49" s="213"/>
    </row>
    <row r="50" spans="2:11" s="1" customFormat="1" ht="15" customHeight="1">
      <c r="B50" s="216"/>
      <c r="C50" s="217"/>
      <c r="D50" s="217"/>
      <c r="E50" s="338" t="s">
        <v>1286</v>
      </c>
      <c r="F50" s="338"/>
      <c r="G50" s="338"/>
      <c r="H50" s="338"/>
      <c r="I50" s="338"/>
      <c r="J50" s="338"/>
      <c r="K50" s="213"/>
    </row>
    <row r="51" spans="2:11" s="1" customFormat="1" ht="15" customHeight="1">
      <c r="B51" s="216"/>
      <c r="C51" s="217"/>
      <c r="D51" s="338" t="s">
        <v>1287</v>
      </c>
      <c r="E51" s="338"/>
      <c r="F51" s="338"/>
      <c r="G51" s="338"/>
      <c r="H51" s="338"/>
      <c r="I51" s="338"/>
      <c r="J51" s="338"/>
      <c r="K51" s="213"/>
    </row>
    <row r="52" spans="2:11" s="1" customFormat="1" ht="25.5" customHeight="1">
      <c r="B52" s="212"/>
      <c r="C52" s="339" t="s">
        <v>1288</v>
      </c>
      <c r="D52" s="339"/>
      <c r="E52" s="339"/>
      <c r="F52" s="339"/>
      <c r="G52" s="339"/>
      <c r="H52" s="339"/>
      <c r="I52" s="339"/>
      <c r="J52" s="339"/>
      <c r="K52" s="213"/>
    </row>
    <row r="53" spans="2:11" s="1" customFormat="1" ht="5.25" customHeight="1">
      <c r="B53" s="212"/>
      <c r="C53" s="214"/>
      <c r="D53" s="214"/>
      <c r="E53" s="214"/>
      <c r="F53" s="214"/>
      <c r="G53" s="214"/>
      <c r="H53" s="214"/>
      <c r="I53" s="214"/>
      <c r="J53" s="214"/>
      <c r="K53" s="213"/>
    </row>
    <row r="54" spans="2:11" s="1" customFormat="1" ht="15" customHeight="1">
      <c r="B54" s="212"/>
      <c r="C54" s="338" t="s">
        <v>1289</v>
      </c>
      <c r="D54" s="338"/>
      <c r="E54" s="338"/>
      <c r="F54" s="338"/>
      <c r="G54" s="338"/>
      <c r="H54" s="338"/>
      <c r="I54" s="338"/>
      <c r="J54" s="338"/>
      <c r="K54" s="213"/>
    </row>
    <row r="55" spans="2:11" s="1" customFormat="1" ht="15" customHeight="1">
      <c r="B55" s="212"/>
      <c r="C55" s="338" t="s">
        <v>1290</v>
      </c>
      <c r="D55" s="338"/>
      <c r="E55" s="338"/>
      <c r="F55" s="338"/>
      <c r="G55" s="338"/>
      <c r="H55" s="338"/>
      <c r="I55" s="338"/>
      <c r="J55" s="338"/>
      <c r="K55" s="213"/>
    </row>
    <row r="56" spans="2:11" s="1" customFormat="1" ht="12.75" customHeight="1">
      <c r="B56" s="212"/>
      <c r="C56" s="215"/>
      <c r="D56" s="215"/>
      <c r="E56" s="215"/>
      <c r="F56" s="215"/>
      <c r="G56" s="215"/>
      <c r="H56" s="215"/>
      <c r="I56" s="215"/>
      <c r="J56" s="215"/>
      <c r="K56" s="213"/>
    </row>
    <row r="57" spans="2:11" s="1" customFormat="1" ht="15" customHeight="1">
      <c r="B57" s="212"/>
      <c r="C57" s="338" t="s">
        <v>1291</v>
      </c>
      <c r="D57" s="338"/>
      <c r="E57" s="338"/>
      <c r="F57" s="338"/>
      <c r="G57" s="338"/>
      <c r="H57" s="338"/>
      <c r="I57" s="338"/>
      <c r="J57" s="338"/>
      <c r="K57" s="213"/>
    </row>
    <row r="58" spans="2:11" s="1" customFormat="1" ht="15" customHeight="1">
      <c r="B58" s="212"/>
      <c r="C58" s="217"/>
      <c r="D58" s="338" t="s">
        <v>1292</v>
      </c>
      <c r="E58" s="338"/>
      <c r="F58" s="338"/>
      <c r="G58" s="338"/>
      <c r="H58" s="338"/>
      <c r="I58" s="338"/>
      <c r="J58" s="338"/>
      <c r="K58" s="213"/>
    </row>
    <row r="59" spans="2:11" s="1" customFormat="1" ht="15" customHeight="1">
      <c r="B59" s="212"/>
      <c r="C59" s="217"/>
      <c r="D59" s="338" t="s">
        <v>1293</v>
      </c>
      <c r="E59" s="338"/>
      <c r="F59" s="338"/>
      <c r="G59" s="338"/>
      <c r="H59" s="338"/>
      <c r="I59" s="338"/>
      <c r="J59" s="338"/>
      <c r="K59" s="213"/>
    </row>
    <row r="60" spans="2:11" s="1" customFormat="1" ht="15" customHeight="1">
      <c r="B60" s="212"/>
      <c r="C60" s="217"/>
      <c r="D60" s="338" t="s">
        <v>1294</v>
      </c>
      <c r="E60" s="338"/>
      <c r="F60" s="338"/>
      <c r="G60" s="338"/>
      <c r="H60" s="338"/>
      <c r="I60" s="338"/>
      <c r="J60" s="338"/>
      <c r="K60" s="213"/>
    </row>
    <row r="61" spans="2:11" s="1" customFormat="1" ht="15" customHeight="1">
      <c r="B61" s="212"/>
      <c r="C61" s="217"/>
      <c r="D61" s="338" t="s">
        <v>1295</v>
      </c>
      <c r="E61" s="338"/>
      <c r="F61" s="338"/>
      <c r="G61" s="338"/>
      <c r="H61" s="338"/>
      <c r="I61" s="338"/>
      <c r="J61" s="338"/>
      <c r="K61" s="213"/>
    </row>
    <row r="62" spans="2:11" s="1" customFormat="1" ht="15" customHeight="1">
      <c r="B62" s="212"/>
      <c r="C62" s="217"/>
      <c r="D62" s="340" t="s">
        <v>1296</v>
      </c>
      <c r="E62" s="340"/>
      <c r="F62" s="340"/>
      <c r="G62" s="340"/>
      <c r="H62" s="340"/>
      <c r="I62" s="340"/>
      <c r="J62" s="340"/>
      <c r="K62" s="213"/>
    </row>
    <row r="63" spans="2:11" s="1" customFormat="1" ht="15" customHeight="1">
      <c r="B63" s="212"/>
      <c r="C63" s="217"/>
      <c r="D63" s="338" t="s">
        <v>1297</v>
      </c>
      <c r="E63" s="338"/>
      <c r="F63" s="338"/>
      <c r="G63" s="338"/>
      <c r="H63" s="338"/>
      <c r="I63" s="338"/>
      <c r="J63" s="338"/>
      <c r="K63" s="213"/>
    </row>
    <row r="64" spans="2:11" s="1" customFormat="1" ht="12.75" customHeight="1">
      <c r="B64" s="212"/>
      <c r="C64" s="217"/>
      <c r="D64" s="217"/>
      <c r="E64" s="220"/>
      <c r="F64" s="217"/>
      <c r="G64" s="217"/>
      <c r="H64" s="217"/>
      <c r="I64" s="217"/>
      <c r="J64" s="217"/>
      <c r="K64" s="213"/>
    </row>
    <row r="65" spans="2:11" s="1" customFormat="1" ht="15" customHeight="1">
      <c r="B65" s="212"/>
      <c r="C65" s="217"/>
      <c r="D65" s="338" t="s">
        <v>1298</v>
      </c>
      <c r="E65" s="338"/>
      <c r="F65" s="338"/>
      <c r="G65" s="338"/>
      <c r="H65" s="338"/>
      <c r="I65" s="338"/>
      <c r="J65" s="338"/>
      <c r="K65" s="213"/>
    </row>
    <row r="66" spans="2:11" s="1" customFormat="1" ht="15" customHeight="1">
      <c r="B66" s="212"/>
      <c r="C66" s="217"/>
      <c r="D66" s="340" t="s">
        <v>1299</v>
      </c>
      <c r="E66" s="340"/>
      <c r="F66" s="340"/>
      <c r="G66" s="340"/>
      <c r="H66" s="340"/>
      <c r="I66" s="340"/>
      <c r="J66" s="340"/>
      <c r="K66" s="213"/>
    </row>
    <row r="67" spans="2:11" s="1" customFormat="1" ht="15" customHeight="1">
      <c r="B67" s="212"/>
      <c r="C67" s="217"/>
      <c r="D67" s="338" t="s">
        <v>1300</v>
      </c>
      <c r="E67" s="338"/>
      <c r="F67" s="338"/>
      <c r="G67" s="338"/>
      <c r="H67" s="338"/>
      <c r="I67" s="338"/>
      <c r="J67" s="338"/>
      <c r="K67" s="213"/>
    </row>
    <row r="68" spans="2:11" s="1" customFormat="1" ht="15" customHeight="1">
      <c r="B68" s="212"/>
      <c r="C68" s="217"/>
      <c r="D68" s="338" t="s">
        <v>1301</v>
      </c>
      <c r="E68" s="338"/>
      <c r="F68" s="338"/>
      <c r="G68" s="338"/>
      <c r="H68" s="338"/>
      <c r="I68" s="338"/>
      <c r="J68" s="338"/>
      <c r="K68" s="213"/>
    </row>
    <row r="69" spans="2:11" s="1" customFormat="1" ht="15" customHeight="1">
      <c r="B69" s="212"/>
      <c r="C69" s="217"/>
      <c r="D69" s="338" t="s">
        <v>1302</v>
      </c>
      <c r="E69" s="338"/>
      <c r="F69" s="338"/>
      <c r="G69" s="338"/>
      <c r="H69" s="338"/>
      <c r="I69" s="338"/>
      <c r="J69" s="338"/>
      <c r="K69" s="213"/>
    </row>
    <row r="70" spans="2:11" s="1" customFormat="1" ht="15" customHeight="1">
      <c r="B70" s="212"/>
      <c r="C70" s="217"/>
      <c r="D70" s="338" t="s">
        <v>1303</v>
      </c>
      <c r="E70" s="338"/>
      <c r="F70" s="338"/>
      <c r="G70" s="338"/>
      <c r="H70" s="338"/>
      <c r="I70" s="338"/>
      <c r="J70" s="338"/>
      <c r="K70" s="213"/>
    </row>
    <row r="71" spans="2:11" s="1" customFormat="1" ht="12.75" customHeight="1">
      <c r="B71" s="221"/>
      <c r="C71" s="222"/>
      <c r="D71" s="222"/>
      <c r="E71" s="222"/>
      <c r="F71" s="222"/>
      <c r="G71" s="222"/>
      <c r="H71" s="222"/>
      <c r="I71" s="222"/>
      <c r="J71" s="222"/>
      <c r="K71" s="223"/>
    </row>
    <row r="72" spans="2:11" s="1" customFormat="1" ht="18.75" customHeight="1">
      <c r="B72" s="224"/>
      <c r="C72" s="224"/>
      <c r="D72" s="224"/>
      <c r="E72" s="224"/>
      <c r="F72" s="224"/>
      <c r="G72" s="224"/>
      <c r="H72" s="224"/>
      <c r="I72" s="224"/>
      <c r="J72" s="224"/>
      <c r="K72" s="225"/>
    </row>
    <row r="73" spans="2:11" s="1" customFormat="1" ht="18.75" customHeight="1">
      <c r="B73" s="225"/>
      <c r="C73" s="225"/>
      <c r="D73" s="225"/>
      <c r="E73" s="225"/>
      <c r="F73" s="225"/>
      <c r="G73" s="225"/>
      <c r="H73" s="225"/>
      <c r="I73" s="225"/>
      <c r="J73" s="225"/>
      <c r="K73" s="225"/>
    </row>
    <row r="74" spans="2:11" s="1" customFormat="1" ht="7.5" customHeight="1">
      <c r="B74" s="226"/>
      <c r="C74" s="227"/>
      <c r="D74" s="227"/>
      <c r="E74" s="227"/>
      <c r="F74" s="227"/>
      <c r="G74" s="227"/>
      <c r="H74" s="227"/>
      <c r="I74" s="227"/>
      <c r="J74" s="227"/>
      <c r="K74" s="228"/>
    </row>
    <row r="75" spans="2:11" s="1" customFormat="1" ht="45" customHeight="1">
      <c r="B75" s="229"/>
      <c r="C75" s="333" t="s">
        <v>1304</v>
      </c>
      <c r="D75" s="333"/>
      <c r="E75" s="333"/>
      <c r="F75" s="333"/>
      <c r="G75" s="333"/>
      <c r="H75" s="333"/>
      <c r="I75" s="333"/>
      <c r="J75" s="333"/>
      <c r="K75" s="230"/>
    </row>
    <row r="76" spans="2:11" s="1" customFormat="1" ht="17.25" customHeight="1">
      <c r="B76" s="229"/>
      <c r="C76" s="231" t="s">
        <v>1305</v>
      </c>
      <c r="D76" s="231"/>
      <c r="E76" s="231"/>
      <c r="F76" s="231" t="s">
        <v>1306</v>
      </c>
      <c r="G76" s="232"/>
      <c r="H76" s="231" t="s">
        <v>59</v>
      </c>
      <c r="I76" s="231" t="s">
        <v>62</v>
      </c>
      <c r="J76" s="231" t="s">
        <v>1307</v>
      </c>
      <c r="K76" s="230"/>
    </row>
    <row r="77" spans="2:11" s="1" customFormat="1" ht="17.25" customHeight="1">
      <c r="B77" s="229"/>
      <c r="C77" s="233" t="s">
        <v>1308</v>
      </c>
      <c r="D77" s="233"/>
      <c r="E77" s="233"/>
      <c r="F77" s="234" t="s">
        <v>1309</v>
      </c>
      <c r="G77" s="235"/>
      <c r="H77" s="233"/>
      <c r="I77" s="233"/>
      <c r="J77" s="233" t="s">
        <v>1310</v>
      </c>
      <c r="K77" s="230"/>
    </row>
    <row r="78" spans="2:11" s="1" customFormat="1" ht="5.25" customHeight="1">
      <c r="B78" s="229"/>
      <c r="C78" s="236"/>
      <c r="D78" s="236"/>
      <c r="E78" s="236"/>
      <c r="F78" s="236"/>
      <c r="G78" s="237"/>
      <c r="H78" s="236"/>
      <c r="I78" s="236"/>
      <c r="J78" s="236"/>
      <c r="K78" s="230"/>
    </row>
    <row r="79" spans="2:11" s="1" customFormat="1" ht="15" customHeight="1">
      <c r="B79" s="229"/>
      <c r="C79" s="218" t="s">
        <v>58</v>
      </c>
      <c r="D79" s="238"/>
      <c r="E79" s="238"/>
      <c r="F79" s="239" t="s">
        <v>1311</v>
      </c>
      <c r="G79" s="240"/>
      <c r="H79" s="218" t="s">
        <v>1312</v>
      </c>
      <c r="I79" s="218" t="s">
        <v>1313</v>
      </c>
      <c r="J79" s="218">
        <v>20</v>
      </c>
      <c r="K79" s="230"/>
    </row>
    <row r="80" spans="2:11" s="1" customFormat="1" ht="15" customHeight="1">
      <c r="B80" s="229"/>
      <c r="C80" s="218" t="s">
        <v>1314</v>
      </c>
      <c r="D80" s="218"/>
      <c r="E80" s="218"/>
      <c r="F80" s="239" t="s">
        <v>1311</v>
      </c>
      <c r="G80" s="240"/>
      <c r="H80" s="218" t="s">
        <v>1315</v>
      </c>
      <c r="I80" s="218" t="s">
        <v>1313</v>
      </c>
      <c r="J80" s="218">
        <v>120</v>
      </c>
      <c r="K80" s="230"/>
    </row>
    <row r="81" spans="2:11" s="1" customFormat="1" ht="15" customHeight="1">
      <c r="B81" s="241"/>
      <c r="C81" s="218" t="s">
        <v>1316</v>
      </c>
      <c r="D81" s="218"/>
      <c r="E81" s="218"/>
      <c r="F81" s="239" t="s">
        <v>1317</v>
      </c>
      <c r="G81" s="240"/>
      <c r="H81" s="218" t="s">
        <v>1318</v>
      </c>
      <c r="I81" s="218" t="s">
        <v>1313</v>
      </c>
      <c r="J81" s="218">
        <v>50</v>
      </c>
      <c r="K81" s="230"/>
    </row>
    <row r="82" spans="2:11" s="1" customFormat="1" ht="15" customHeight="1">
      <c r="B82" s="241"/>
      <c r="C82" s="218" t="s">
        <v>1319</v>
      </c>
      <c r="D82" s="218"/>
      <c r="E82" s="218"/>
      <c r="F82" s="239" t="s">
        <v>1311</v>
      </c>
      <c r="G82" s="240"/>
      <c r="H82" s="218" t="s">
        <v>1320</v>
      </c>
      <c r="I82" s="218" t="s">
        <v>1321</v>
      </c>
      <c r="J82" s="218"/>
      <c r="K82" s="230"/>
    </row>
    <row r="83" spans="2:11" s="1" customFormat="1" ht="15" customHeight="1">
      <c r="B83" s="241"/>
      <c r="C83" s="242" t="s">
        <v>1322</v>
      </c>
      <c r="D83" s="242"/>
      <c r="E83" s="242"/>
      <c r="F83" s="243" t="s">
        <v>1317</v>
      </c>
      <c r="G83" s="242"/>
      <c r="H83" s="242" t="s">
        <v>1323</v>
      </c>
      <c r="I83" s="242" t="s">
        <v>1313</v>
      </c>
      <c r="J83" s="242">
        <v>15</v>
      </c>
      <c r="K83" s="230"/>
    </row>
    <row r="84" spans="2:11" s="1" customFormat="1" ht="15" customHeight="1">
      <c r="B84" s="241"/>
      <c r="C84" s="242" t="s">
        <v>1324</v>
      </c>
      <c r="D84" s="242"/>
      <c r="E84" s="242"/>
      <c r="F84" s="243" t="s">
        <v>1317</v>
      </c>
      <c r="G84" s="242"/>
      <c r="H84" s="242" t="s">
        <v>1325</v>
      </c>
      <c r="I84" s="242" t="s">
        <v>1313</v>
      </c>
      <c r="J84" s="242">
        <v>15</v>
      </c>
      <c r="K84" s="230"/>
    </row>
    <row r="85" spans="2:11" s="1" customFormat="1" ht="15" customHeight="1">
      <c r="B85" s="241"/>
      <c r="C85" s="242" t="s">
        <v>1326</v>
      </c>
      <c r="D85" s="242"/>
      <c r="E85" s="242"/>
      <c r="F85" s="243" t="s">
        <v>1317</v>
      </c>
      <c r="G85" s="242"/>
      <c r="H85" s="242" t="s">
        <v>1327</v>
      </c>
      <c r="I85" s="242" t="s">
        <v>1313</v>
      </c>
      <c r="J85" s="242">
        <v>20</v>
      </c>
      <c r="K85" s="230"/>
    </row>
    <row r="86" spans="2:11" s="1" customFormat="1" ht="15" customHeight="1">
      <c r="B86" s="241"/>
      <c r="C86" s="242" t="s">
        <v>1328</v>
      </c>
      <c r="D86" s="242"/>
      <c r="E86" s="242"/>
      <c r="F86" s="243" t="s">
        <v>1317</v>
      </c>
      <c r="G86" s="242"/>
      <c r="H86" s="242" t="s">
        <v>1329</v>
      </c>
      <c r="I86" s="242" t="s">
        <v>1313</v>
      </c>
      <c r="J86" s="242">
        <v>20</v>
      </c>
      <c r="K86" s="230"/>
    </row>
    <row r="87" spans="2:11" s="1" customFormat="1" ht="15" customHeight="1">
      <c r="B87" s="241"/>
      <c r="C87" s="218" t="s">
        <v>1330</v>
      </c>
      <c r="D87" s="218"/>
      <c r="E87" s="218"/>
      <c r="F87" s="239" t="s">
        <v>1317</v>
      </c>
      <c r="G87" s="240"/>
      <c r="H87" s="218" t="s">
        <v>1331</v>
      </c>
      <c r="I87" s="218" t="s">
        <v>1313</v>
      </c>
      <c r="J87" s="218">
        <v>50</v>
      </c>
      <c r="K87" s="230"/>
    </row>
    <row r="88" spans="2:11" s="1" customFormat="1" ht="15" customHeight="1">
      <c r="B88" s="241"/>
      <c r="C88" s="218" t="s">
        <v>1332</v>
      </c>
      <c r="D88" s="218"/>
      <c r="E88" s="218"/>
      <c r="F88" s="239" t="s">
        <v>1317</v>
      </c>
      <c r="G88" s="240"/>
      <c r="H88" s="218" t="s">
        <v>1333</v>
      </c>
      <c r="I88" s="218" t="s">
        <v>1313</v>
      </c>
      <c r="J88" s="218">
        <v>20</v>
      </c>
      <c r="K88" s="230"/>
    </row>
    <row r="89" spans="2:11" s="1" customFormat="1" ht="15" customHeight="1">
      <c r="B89" s="241"/>
      <c r="C89" s="218" t="s">
        <v>1334</v>
      </c>
      <c r="D89" s="218"/>
      <c r="E89" s="218"/>
      <c r="F89" s="239" t="s">
        <v>1317</v>
      </c>
      <c r="G89" s="240"/>
      <c r="H89" s="218" t="s">
        <v>1335</v>
      </c>
      <c r="I89" s="218" t="s">
        <v>1313</v>
      </c>
      <c r="J89" s="218">
        <v>20</v>
      </c>
      <c r="K89" s="230"/>
    </row>
    <row r="90" spans="2:11" s="1" customFormat="1" ht="15" customHeight="1">
      <c r="B90" s="241"/>
      <c r="C90" s="218" t="s">
        <v>1336</v>
      </c>
      <c r="D90" s="218"/>
      <c r="E90" s="218"/>
      <c r="F90" s="239" t="s">
        <v>1317</v>
      </c>
      <c r="G90" s="240"/>
      <c r="H90" s="218" t="s">
        <v>1337</v>
      </c>
      <c r="I90" s="218" t="s">
        <v>1313</v>
      </c>
      <c r="J90" s="218">
        <v>50</v>
      </c>
      <c r="K90" s="230"/>
    </row>
    <row r="91" spans="2:11" s="1" customFormat="1" ht="15" customHeight="1">
      <c r="B91" s="241"/>
      <c r="C91" s="218" t="s">
        <v>1338</v>
      </c>
      <c r="D91" s="218"/>
      <c r="E91" s="218"/>
      <c r="F91" s="239" t="s">
        <v>1317</v>
      </c>
      <c r="G91" s="240"/>
      <c r="H91" s="218" t="s">
        <v>1338</v>
      </c>
      <c r="I91" s="218" t="s">
        <v>1313</v>
      </c>
      <c r="J91" s="218">
        <v>50</v>
      </c>
      <c r="K91" s="230"/>
    </row>
    <row r="92" spans="2:11" s="1" customFormat="1" ht="15" customHeight="1">
      <c r="B92" s="241"/>
      <c r="C92" s="218" t="s">
        <v>1339</v>
      </c>
      <c r="D92" s="218"/>
      <c r="E92" s="218"/>
      <c r="F92" s="239" t="s">
        <v>1317</v>
      </c>
      <c r="G92" s="240"/>
      <c r="H92" s="218" t="s">
        <v>1340</v>
      </c>
      <c r="I92" s="218" t="s">
        <v>1313</v>
      </c>
      <c r="J92" s="218">
        <v>255</v>
      </c>
      <c r="K92" s="230"/>
    </row>
    <row r="93" spans="2:11" s="1" customFormat="1" ht="15" customHeight="1">
      <c r="B93" s="241"/>
      <c r="C93" s="218" t="s">
        <v>1341</v>
      </c>
      <c r="D93" s="218"/>
      <c r="E93" s="218"/>
      <c r="F93" s="239" t="s">
        <v>1311</v>
      </c>
      <c r="G93" s="240"/>
      <c r="H93" s="218" t="s">
        <v>1342</v>
      </c>
      <c r="I93" s="218" t="s">
        <v>1343</v>
      </c>
      <c r="J93" s="218"/>
      <c r="K93" s="230"/>
    </row>
    <row r="94" spans="2:11" s="1" customFormat="1" ht="15" customHeight="1">
      <c r="B94" s="241"/>
      <c r="C94" s="218" t="s">
        <v>1344</v>
      </c>
      <c r="D94" s="218"/>
      <c r="E94" s="218"/>
      <c r="F94" s="239" t="s">
        <v>1311</v>
      </c>
      <c r="G94" s="240"/>
      <c r="H94" s="218" t="s">
        <v>1345</v>
      </c>
      <c r="I94" s="218" t="s">
        <v>1346</v>
      </c>
      <c r="J94" s="218"/>
      <c r="K94" s="230"/>
    </row>
    <row r="95" spans="2:11" s="1" customFormat="1" ht="15" customHeight="1">
      <c r="B95" s="241"/>
      <c r="C95" s="218" t="s">
        <v>1347</v>
      </c>
      <c r="D95" s="218"/>
      <c r="E95" s="218"/>
      <c r="F95" s="239" t="s">
        <v>1311</v>
      </c>
      <c r="G95" s="240"/>
      <c r="H95" s="218" t="s">
        <v>1347</v>
      </c>
      <c r="I95" s="218" t="s">
        <v>1346</v>
      </c>
      <c r="J95" s="218"/>
      <c r="K95" s="230"/>
    </row>
    <row r="96" spans="2:11" s="1" customFormat="1" ht="15" customHeight="1">
      <c r="B96" s="241"/>
      <c r="C96" s="218" t="s">
        <v>43</v>
      </c>
      <c r="D96" s="218"/>
      <c r="E96" s="218"/>
      <c r="F96" s="239" t="s">
        <v>1311</v>
      </c>
      <c r="G96" s="240"/>
      <c r="H96" s="218" t="s">
        <v>1348</v>
      </c>
      <c r="I96" s="218" t="s">
        <v>1346</v>
      </c>
      <c r="J96" s="218"/>
      <c r="K96" s="230"/>
    </row>
    <row r="97" spans="2:11" s="1" customFormat="1" ht="15" customHeight="1">
      <c r="B97" s="241"/>
      <c r="C97" s="218" t="s">
        <v>53</v>
      </c>
      <c r="D97" s="218"/>
      <c r="E97" s="218"/>
      <c r="F97" s="239" t="s">
        <v>1311</v>
      </c>
      <c r="G97" s="240"/>
      <c r="H97" s="218" t="s">
        <v>1349</v>
      </c>
      <c r="I97" s="218" t="s">
        <v>1346</v>
      </c>
      <c r="J97" s="218"/>
      <c r="K97" s="230"/>
    </row>
    <row r="98" spans="2:11" s="1" customFormat="1" ht="15" customHeight="1">
      <c r="B98" s="244"/>
      <c r="C98" s="245"/>
      <c r="D98" s="245"/>
      <c r="E98" s="245"/>
      <c r="F98" s="245"/>
      <c r="G98" s="245"/>
      <c r="H98" s="245"/>
      <c r="I98" s="245"/>
      <c r="J98" s="245"/>
      <c r="K98" s="246"/>
    </row>
    <row r="99" spans="2:11" s="1" customFormat="1" ht="18.75" customHeight="1">
      <c r="B99" s="247"/>
      <c r="C99" s="248"/>
      <c r="D99" s="248"/>
      <c r="E99" s="248"/>
      <c r="F99" s="248"/>
      <c r="G99" s="248"/>
      <c r="H99" s="248"/>
      <c r="I99" s="248"/>
      <c r="J99" s="248"/>
      <c r="K99" s="247"/>
    </row>
    <row r="100" spans="2:11" s="1" customFormat="1" ht="18.75" customHeight="1">
      <c r="B100" s="225"/>
      <c r="C100" s="225"/>
      <c r="D100" s="225"/>
      <c r="E100" s="225"/>
      <c r="F100" s="225"/>
      <c r="G100" s="225"/>
      <c r="H100" s="225"/>
      <c r="I100" s="225"/>
      <c r="J100" s="225"/>
      <c r="K100" s="225"/>
    </row>
    <row r="101" spans="2:11" s="1" customFormat="1" ht="7.5" customHeight="1">
      <c r="B101" s="226"/>
      <c r="C101" s="227"/>
      <c r="D101" s="227"/>
      <c r="E101" s="227"/>
      <c r="F101" s="227"/>
      <c r="G101" s="227"/>
      <c r="H101" s="227"/>
      <c r="I101" s="227"/>
      <c r="J101" s="227"/>
      <c r="K101" s="228"/>
    </row>
    <row r="102" spans="2:11" s="1" customFormat="1" ht="45" customHeight="1">
      <c r="B102" s="229"/>
      <c r="C102" s="333" t="s">
        <v>1350</v>
      </c>
      <c r="D102" s="333"/>
      <c r="E102" s="333"/>
      <c r="F102" s="333"/>
      <c r="G102" s="333"/>
      <c r="H102" s="333"/>
      <c r="I102" s="333"/>
      <c r="J102" s="333"/>
      <c r="K102" s="230"/>
    </row>
    <row r="103" spans="2:11" s="1" customFormat="1" ht="17.25" customHeight="1">
      <c r="B103" s="229"/>
      <c r="C103" s="231" t="s">
        <v>1305</v>
      </c>
      <c r="D103" s="231"/>
      <c r="E103" s="231"/>
      <c r="F103" s="231" t="s">
        <v>1306</v>
      </c>
      <c r="G103" s="232"/>
      <c r="H103" s="231" t="s">
        <v>59</v>
      </c>
      <c r="I103" s="231" t="s">
        <v>62</v>
      </c>
      <c r="J103" s="231" t="s">
        <v>1307</v>
      </c>
      <c r="K103" s="230"/>
    </row>
    <row r="104" spans="2:11" s="1" customFormat="1" ht="17.25" customHeight="1">
      <c r="B104" s="229"/>
      <c r="C104" s="233" t="s">
        <v>1308</v>
      </c>
      <c r="D104" s="233"/>
      <c r="E104" s="233"/>
      <c r="F104" s="234" t="s">
        <v>1309</v>
      </c>
      <c r="G104" s="235"/>
      <c r="H104" s="233"/>
      <c r="I104" s="233"/>
      <c r="J104" s="233" t="s">
        <v>1310</v>
      </c>
      <c r="K104" s="230"/>
    </row>
    <row r="105" spans="2:11" s="1" customFormat="1" ht="5.25" customHeight="1">
      <c r="B105" s="229"/>
      <c r="C105" s="231"/>
      <c r="D105" s="231"/>
      <c r="E105" s="231"/>
      <c r="F105" s="231"/>
      <c r="G105" s="249"/>
      <c r="H105" s="231"/>
      <c r="I105" s="231"/>
      <c r="J105" s="231"/>
      <c r="K105" s="230"/>
    </row>
    <row r="106" spans="2:11" s="1" customFormat="1" ht="15" customHeight="1">
      <c r="B106" s="229"/>
      <c r="C106" s="218" t="s">
        <v>58</v>
      </c>
      <c r="D106" s="238"/>
      <c r="E106" s="238"/>
      <c r="F106" s="239" t="s">
        <v>1311</v>
      </c>
      <c r="G106" s="218"/>
      <c r="H106" s="218" t="s">
        <v>1351</v>
      </c>
      <c r="I106" s="218" t="s">
        <v>1313</v>
      </c>
      <c r="J106" s="218">
        <v>20</v>
      </c>
      <c r="K106" s="230"/>
    </row>
    <row r="107" spans="2:11" s="1" customFormat="1" ht="15" customHeight="1">
      <c r="B107" s="229"/>
      <c r="C107" s="218" t="s">
        <v>1314</v>
      </c>
      <c r="D107" s="218"/>
      <c r="E107" s="218"/>
      <c r="F107" s="239" t="s">
        <v>1311</v>
      </c>
      <c r="G107" s="218"/>
      <c r="H107" s="218" t="s">
        <v>1351</v>
      </c>
      <c r="I107" s="218" t="s">
        <v>1313</v>
      </c>
      <c r="J107" s="218">
        <v>120</v>
      </c>
      <c r="K107" s="230"/>
    </row>
    <row r="108" spans="2:11" s="1" customFormat="1" ht="15" customHeight="1">
      <c r="B108" s="241"/>
      <c r="C108" s="218" t="s">
        <v>1316</v>
      </c>
      <c r="D108" s="218"/>
      <c r="E108" s="218"/>
      <c r="F108" s="239" t="s">
        <v>1317</v>
      </c>
      <c r="G108" s="218"/>
      <c r="H108" s="218" t="s">
        <v>1351</v>
      </c>
      <c r="I108" s="218" t="s">
        <v>1313</v>
      </c>
      <c r="J108" s="218">
        <v>50</v>
      </c>
      <c r="K108" s="230"/>
    </row>
    <row r="109" spans="2:11" s="1" customFormat="1" ht="15" customHeight="1">
      <c r="B109" s="241"/>
      <c r="C109" s="218" t="s">
        <v>1319</v>
      </c>
      <c r="D109" s="218"/>
      <c r="E109" s="218"/>
      <c r="F109" s="239" t="s">
        <v>1311</v>
      </c>
      <c r="G109" s="218"/>
      <c r="H109" s="218" t="s">
        <v>1351</v>
      </c>
      <c r="I109" s="218" t="s">
        <v>1321</v>
      </c>
      <c r="J109" s="218"/>
      <c r="K109" s="230"/>
    </row>
    <row r="110" spans="2:11" s="1" customFormat="1" ht="15" customHeight="1">
      <c r="B110" s="241"/>
      <c r="C110" s="218" t="s">
        <v>1330</v>
      </c>
      <c r="D110" s="218"/>
      <c r="E110" s="218"/>
      <c r="F110" s="239" t="s">
        <v>1317</v>
      </c>
      <c r="G110" s="218"/>
      <c r="H110" s="218" t="s">
        <v>1351</v>
      </c>
      <c r="I110" s="218" t="s">
        <v>1313</v>
      </c>
      <c r="J110" s="218">
        <v>50</v>
      </c>
      <c r="K110" s="230"/>
    </row>
    <row r="111" spans="2:11" s="1" customFormat="1" ht="15" customHeight="1">
      <c r="B111" s="241"/>
      <c r="C111" s="218" t="s">
        <v>1338</v>
      </c>
      <c r="D111" s="218"/>
      <c r="E111" s="218"/>
      <c r="F111" s="239" t="s">
        <v>1317</v>
      </c>
      <c r="G111" s="218"/>
      <c r="H111" s="218" t="s">
        <v>1351</v>
      </c>
      <c r="I111" s="218" t="s">
        <v>1313</v>
      </c>
      <c r="J111" s="218">
        <v>50</v>
      </c>
      <c r="K111" s="230"/>
    </row>
    <row r="112" spans="2:11" s="1" customFormat="1" ht="15" customHeight="1">
      <c r="B112" s="241"/>
      <c r="C112" s="218" t="s">
        <v>1336</v>
      </c>
      <c r="D112" s="218"/>
      <c r="E112" s="218"/>
      <c r="F112" s="239" t="s">
        <v>1317</v>
      </c>
      <c r="G112" s="218"/>
      <c r="H112" s="218" t="s">
        <v>1351</v>
      </c>
      <c r="I112" s="218" t="s">
        <v>1313</v>
      </c>
      <c r="J112" s="218">
        <v>50</v>
      </c>
      <c r="K112" s="230"/>
    </row>
    <row r="113" spans="2:11" s="1" customFormat="1" ht="15" customHeight="1">
      <c r="B113" s="241"/>
      <c r="C113" s="218" t="s">
        <v>58</v>
      </c>
      <c r="D113" s="218"/>
      <c r="E113" s="218"/>
      <c r="F113" s="239" t="s">
        <v>1311</v>
      </c>
      <c r="G113" s="218"/>
      <c r="H113" s="218" t="s">
        <v>1352</v>
      </c>
      <c r="I113" s="218" t="s">
        <v>1313</v>
      </c>
      <c r="J113" s="218">
        <v>20</v>
      </c>
      <c r="K113" s="230"/>
    </row>
    <row r="114" spans="2:11" s="1" customFormat="1" ht="15" customHeight="1">
      <c r="B114" s="241"/>
      <c r="C114" s="218" t="s">
        <v>1353</v>
      </c>
      <c r="D114" s="218"/>
      <c r="E114" s="218"/>
      <c r="F114" s="239" t="s">
        <v>1311</v>
      </c>
      <c r="G114" s="218"/>
      <c r="H114" s="218" t="s">
        <v>1354</v>
      </c>
      <c r="I114" s="218" t="s">
        <v>1313</v>
      </c>
      <c r="J114" s="218">
        <v>120</v>
      </c>
      <c r="K114" s="230"/>
    </row>
    <row r="115" spans="2:11" s="1" customFormat="1" ht="15" customHeight="1">
      <c r="B115" s="241"/>
      <c r="C115" s="218" t="s">
        <v>43</v>
      </c>
      <c r="D115" s="218"/>
      <c r="E115" s="218"/>
      <c r="F115" s="239" t="s">
        <v>1311</v>
      </c>
      <c r="G115" s="218"/>
      <c r="H115" s="218" t="s">
        <v>1355</v>
      </c>
      <c r="I115" s="218" t="s">
        <v>1346</v>
      </c>
      <c r="J115" s="218"/>
      <c r="K115" s="230"/>
    </row>
    <row r="116" spans="2:11" s="1" customFormat="1" ht="15" customHeight="1">
      <c r="B116" s="241"/>
      <c r="C116" s="218" t="s">
        <v>53</v>
      </c>
      <c r="D116" s="218"/>
      <c r="E116" s="218"/>
      <c r="F116" s="239" t="s">
        <v>1311</v>
      </c>
      <c r="G116" s="218"/>
      <c r="H116" s="218" t="s">
        <v>1356</v>
      </c>
      <c r="I116" s="218" t="s">
        <v>1346</v>
      </c>
      <c r="J116" s="218"/>
      <c r="K116" s="230"/>
    </row>
    <row r="117" spans="2:11" s="1" customFormat="1" ht="15" customHeight="1">
      <c r="B117" s="241"/>
      <c r="C117" s="218" t="s">
        <v>62</v>
      </c>
      <c r="D117" s="218"/>
      <c r="E117" s="218"/>
      <c r="F117" s="239" t="s">
        <v>1311</v>
      </c>
      <c r="G117" s="218"/>
      <c r="H117" s="218" t="s">
        <v>1357</v>
      </c>
      <c r="I117" s="218" t="s">
        <v>1358</v>
      </c>
      <c r="J117" s="218"/>
      <c r="K117" s="230"/>
    </row>
    <row r="118" spans="2:11" s="1" customFormat="1" ht="15" customHeight="1">
      <c r="B118" s="244"/>
      <c r="C118" s="250"/>
      <c r="D118" s="250"/>
      <c r="E118" s="250"/>
      <c r="F118" s="250"/>
      <c r="G118" s="250"/>
      <c r="H118" s="250"/>
      <c r="I118" s="250"/>
      <c r="J118" s="250"/>
      <c r="K118" s="246"/>
    </row>
    <row r="119" spans="2:11" s="1" customFormat="1" ht="18.75" customHeight="1">
      <c r="B119" s="251"/>
      <c r="C119" s="252"/>
      <c r="D119" s="252"/>
      <c r="E119" s="252"/>
      <c r="F119" s="253"/>
      <c r="G119" s="252"/>
      <c r="H119" s="252"/>
      <c r="I119" s="252"/>
      <c r="J119" s="252"/>
      <c r="K119" s="251"/>
    </row>
    <row r="120" spans="2:11" s="1" customFormat="1" ht="18.75" customHeight="1">
      <c r="B120" s="225"/>
      <c r="C120" s="225"/>
      <c r="D120" s="225"/>
      <c r="E120" s="225"/>
      <c r="F120" s="225"/>
      <c r="G120" s="225"/>
      <c r="H120" s="225"/>
      <c r="I120" s="225"/>
      <c r="J120" s="225"/>
      <c r="K120" s="225"/>
    </row>
    <row r="121" spans="2:11" s="1" customFormat="1" ht="7.5" customHeight="1">
      <c r="B121" s="254"/>
      <c r="C121" s="255"/>
      <c r="D121" s="255"/>
      <c r="E121" s="255"/>
      <c r="F121" s="255"/>
      <c r="G121" s="255"/>
      <c r="H121" s="255"/>
      <c r="I121" s="255"/>
      <c r="J121" s="255"/>
      <c r="K121" s="256"/>
    </row>
    <row r="122" spans="2:11" s="1" customFormat="1" ht="45" customHeight="1">
      <c r="B122" s="257"/>
      <c r="C122" s="334" t="s">
        <v>1359</v>
      </c>
      <c r="D122" s="334"/>
      <c r="E122" s="334"/>
      <c r="F122" s="334"/>
      <c r="G122" s="334"/>
      <c r="H122" s="334"/>
      <c r="I122" s="334"/>
      <c r="J122" s="334"/>
      <c r="K122" s="258"/>
    </row>
    <row r="123" spans="2:11" s="1" customFormat="1" ht="17.25" customHeight="1">
      <c r="B123" s="259"/>
      <c r="C123" s="231" t="s">
        <v>1305</v>
      </c>
      <c r="D123" s="231"/>
      <c r="E123" s="231"/>
      <c r="F123" s="231" t="s">
        <v>1306</v>
      </c>
      <c r="G123" s="232"/>
      <c r="H123" s="231" t="s">
        <v>59</v>
      </c>
      <c r="I123" s="231" t="s">
        <v>62</v>
      </c>
      <c r="J123" s="231" t="s">
        <v>1307</v>
      </c>
      <c r="K123" s="260"/>
    </row>
    <row r="124" spans="2:11" s="1" customFormat="1" ht="17.25" customHeight="1">
      <c r="B124" s="259"/>
      <c r="C124" s="233" t="s">
        <v>1308</v>
      </c>
      <c r="D124" s="233"/>
      <c r="E124" s="233"/>
      <c r="F124" s="234" t="s">
        <v>1309</v>
      </c>
      <c r="G124" s="235"/>
      <c r="H124" s="233"/>
      <c r="I124" s="233"/>
      <c r="J124" s="233" t="s">
        <v>1310</v>
      </c>
      <c r="K124" s="260"/>
    </row>
    <row r="125" spans="2:11" s="1" customFormat="1" ht="5.25" customHeight="1">
      <c r="B125" s="261"/>
      <c r="C125" s="236"/>
      <c r="D125" s="236"/>
      <c r="E125" s="236"/>
      <c r="F125" s="236"/>
      <c r="G125" s="262"/>
      <c r="H125" s="236"/>
      <c r="I125" s="236"/>
      <c r="J125" s="236"/>
      <c r="K125" s="263"/>
    </row>
    <row r="126" spans="2:11" s="1" customFormat="1" ht="15" customHeight="1">
      <c r="B126" s="261"/>
      <c r="C126" s="218" t="s">
        <v>1314</v>
      </c>
      <c r="D126" s="238"/>
      <c r="E126" s="238"/>
      <c r="F126" s="239" t="s">
        <v>1311</v>
      </c>
      <c r="G126" s="218"/>
      <c r="H126" s="218" t="s">
        <v>1351</v>
      </c>
      <c r="I126" s="218" t="s">
        <v>1313</v>
      </c>
      <c r="J126" s="218">
        <v>120</v>
      </c>
      <c r="K126" s="264"/>
    </row>
    <row r="127" spans="2:11" s="1" customFormat="1" ht="15" customHeight="1">
      <c r="B127" s="261"/>
      <c r="C127" s="218" t="s">
        <v>1360</v>
      </c>
      <c r="D127" s="218"/>
      <c r="E127" s="218"/>
      <c r="F127" s="239" t="s">
        <v>1311</v>
      </c>
      <c r="G127" s="218"/>
      <c r="H127" s="218" t="s">
        <v>1361</v>
      </c>
      <c r="I127" s="218" t="s">
        <v>1313</v>
      </c>
      <c r="J127" s="218" t="s">
        <v>1362</v>
      </c>
      <c r="K127" s="264"/>
    </row>
    <row r="128" spans="2:11" s="1" customFormat="1" ht="15" customHeight="1">
      <c r="B128" s="261"/>
      <c r="C128" s="218" t="s">
        <v>91</v>
      </c>
      <c r="D128" s="218"/>
      <c r="E128" s="218"/>
      <c r="F128" s="239" t="s">
        <v>1311</v>
      </c>
      <c r="G128" s="218"/>
      <c r="H128" s="218" t="s">
        <v>1363</v>
      </c>
      <c r="I128" s="218" t="s">
        <v>1313</v>
      </c>
      <c r="J128" s="218" t="s">
        <v>1362</v>
      </c>
      <c r="K128" s="264"/>
    </row>
    <row r="129" spans="2:11" s="1" customFormat="1" ht="15" customHeight="1">
      <c r="B129" s="261"/>
      <c r="C129" s="218" t="s">
        <v>1322</v>
      </c>
      <c r="D129" s="218"/>
      <c r="E129" s="218"/>
      <c r="F129" s="239" t="s">
        <v>1317</v>
      </c>
      <c r="G129" s="218"/>
      <c r="H129" s="218" t="s">
        <v>1323</v>
      </c>
      <c r="I129" s="218" t="s">
        <v>1313</v>
      </c>
      <c r="J129" s="218">
        <v>15</v>
      </c>
      <c r="K129" s="264"/>
    </row>
    <row r="130" spans="2:11" s="1" customFormat="1" ht="15" customHeight="1">
      <c r="B130" s="261"/>
      <c r="C130" s="242" t="s">
        <v>1324</v>
      </c>
      <c r="D130" s="242"/>
      <c r="E130" s="242"/>
      <c r="F130" s="243" t="s">
        <v>1317</v>
      </c>
      <c r="G130" s="242"/>
      <c r="H130" s="242" t="s">
        <v>1325</v>
      </c>
      <c r="I130" s="242" t="s">
        <v>1313</v>
      </c>
      <c r="J130" s="242">
        <v>15</v>
      </c>
      <c r="K130" s="264"/>
    </row>
    <row r="131" spans="2:11" s="1" customFormat="1" ht="15" customHeight="1">
      <c r="B131" s="261"/>
      <c r="C131" s="242" t="s">
        <v>1326</v>
      </c>
      <c r="D131" s="242"/>
      <c r="E131" s="242"/>
      <c r="F131" s="243" t="s">
        <v>1317</v>
      </c>
      <c r="G131" s="242"/>
      <c r="H131" s="242" t="s">
        <v>1327</v>
      </c>
      <c r="I131" s="242" t="s">
        <v>1313</v>
      </c>
      <c r="J131" s="242">
        <v>20</v>
      </c>
      <c r="K131" s="264"/>
    </row>
    <row r="132" spans="2:11" s="1" customFormat="1" ht="15" customHeight="1">
      <c r="B132" s="261"/>
      <c r="C132" s="242" t="s">
        <v>1328</v>
      </c>
      <c r="D132" s="242"/>
      <c r="E132" s="242"/>
      <c r="F132" s="243" t="s">
        <v>1317</v>
      </c>
      <c r="G132" s="242"/>
      <c r="H132" s="242" t="s">
        <v>1329</v>
      </c>
      <c r="I132" s="242" t="s">
        <v>1313</v>
      </c>
      <c r="J132" s="242">
        <v>20</v>
      </c>
      <c r="K132" s="264"/>
    </row>
    <row r="133" spans="2:11" s="1" customFormat="1" ht="15" customHeight="1">
      <c r="B133" s="261"/>
      <c r="C133" s="218" t="s">
        <v>1316</v>
      </c>
      <c r="D133" s="218"/>
      <c r="E133" s="218"/>
      <c r="F133" s="239" t="s">
        <v>1317</v>
      </c>
      <c r="G133" s="218"/>
      <c r="H133" s="218" t="s">
        <v>1351</v>
      </c>
      <c r="I133" s="218" t="s">
        <v>1313</v>
      </c>
      <c r="J133" s="218">
        <v>50</v>
      </c>
      <c r="K133" s="264"/>
    </row>
    <row r="134" spans="2:11" s="1" customFormat="1" ht="15" customHeight="1">
      <c r="B134" s="261"/>
      <c r="C134" s="218" t="s">
        <v>1330</v>
      </c>
      <c r="D134" s="218"/>
      <c r="E134" s="218"/>
      <c r="F134" s="239" t="s">
        <v>1317</v>
      </c>
      <c r="G134" s="218"/>
      <c r="H134" s="218" t="s">
        <v>1351</v>
      </c>
      <c r="I134" s="218" t="s">
        <v>1313</v>
      </c>
      <c r="J134" s="218">
        <v>50</v>
      </c>
      <c r="K134" s="264"/>
    </row>
    <row r="135" spans="2:11" s="1" customFormat="1" ht="15" customHeight="1">
      <c r="B135" s="261"/>
      <c r="C135" s="218" t="s">
        <v>1336</v>
      </c>
      <c r="D135" s="218"/>
      <c r="E135" s="218"/>
      <c r="F135" s="239" t="s">
        <v>1317</v>
      </c>
      <c r="G135" s="218"/>
      <c r="H135" s="218" t="s">
        <v>1351</v>
      </c>
      <c r="I135" s="218" t="s">
        <v>1313</v>
      </c>
      <c r="J135" s="218">
        <v>50</v>
      </c>
      <c r="K135" s="264"/>
    </row>
    <row r="136" spans="2:11" s="1" customFormat="1" ht="15" customHeight="1">
      <c r="B136" s="261"/>
      <c r="C136" s="218" t="s">
        <v>1338</v>
      </c>
      <c r="D136" s="218"/>
      <c r="E136" s="218"/>
      <c r="F136" s="239" t="s">
        <v>1317</v>
      </c>
      <c r="G136" s="218"/>
      <c r="H136" s="218" t="s">
        <v>1351</v>
      </c>
      <c r="I136" s="218" t="s">
        <v>1313</v>
      </c>
      <c r="J136" s="218">
        <v>50</v>
      </c>
      <c r="K136" s="264"/>
    </row>
    <row r="137" spans="2:11" s="1" customFormat="1" ht="15" customHeight="1">
      <c r="B137" s="261"/>
      <c r="C137" s="218" t="s">
        <v>1339</v>
      </c>
      <c r="D137" s="218"/>
      <c r="E137" s="218"/>
      <c r="F137" s="239" t="s">
        <v>1317</v>
      </c>
      <c r="G137" s="218"/>
      <c r="H137" s="218" t="s">
        <v>1364</v>
      </c>
      <c r="I137" s="218" t="s">
        <v>1313</v>
      </c>
      <c r="J137" s="218">
        <v>255</v>
      </c>
      <c r="K137" s="264"/>
    </row>
    <row r="138" spans="2:11" s="1" customFormat="1" ht="15" customHeight="1">
      <c r="B138" s="261"/>
      <c r="C138" s="218" t="s">
        <v>1341</v>
      </c>
      <c r="D138" s="218"/>
      <c r="E138" s="218"/>
      <c r="F138" s="239" t="s">
        <v>1311</v>
      </c>
      <c r="G138" s="218"/>
      <c r="H138" s="218" t="s">
        <v>1365</v>
      </c>
      <c r="I138" s="218" t="s">
        <v>1343</v>
      </c>
      <c r="J138" s="218"/>
      <c r="K138" s="264"/>
    </row>
    <row r="139" spans="2:11" s="1" customFormat="1" ht="15" customHeight="1">
      <c r="B139" s="261"/>
      <c r="C139" s="218" t="s">
        <v>1344</v>
      </c>
      <c r="D139" s="218"/>
      <c r="E139" s="218"/>
      <c r="F139" s="239" t="s">
        <v>1311</v>
      </c>
      <c r="G139" s="218"/>
      <c r="H139" s="218" t="s">
        <v>1366</v>
      </c>
      <c r="I139" s="218" t="s">
        <v>1346</v>
      </c>
      <c r="J139" s="218"/>
      <c r="K139" s="264"/>
    </row>
    <row r="140" spans="2:11" s="1" customFormat="1" ht="15" customHeight="1">
      <c r="B140" s="261"/>
      <c r="C140" s="218" t="s">
        <v>1347</v>
      </c>
      <c r="D140" s="218"/>
      <c r="E140" s="218"/>
      <c r="F140" s="239" t="s">
        <v>1311</v>
      </c>
      <c r="G140" s="218"/>
      <c r="H140" s="218" t="s">
        <v>1347</v>
      </c>
      <c r="I140" s="218" t="s">
        <v>1346</v>
      </c>
      <c r="J140" s="218"/>
      <c r="K140" s="264"/>
    </row>
    <row r="141" spans="2:11" s="1" customFormat="1" ht="15" customHeight="1">
      <c r="B141" s="261"/>
      <c r="C141" s="218" t="s">
        <v>43</v>
      </c>
      <c r="D141" s="218"/>
      <c r="E141" s="218"/>
      <c r="F141" s="239" t="s">
        <v>1311</v>
      </c>
      <c r="G141" s="218"/>
      <c r="H141" s="218" t="s">
        <v>1367</v>
      </c>
      <c r="I141" s="218" t="s">
        <v>1346</v>
      </c>
      <c r="J141" s="218"/>
      <c r="K141" s="264"/>
    </row>
    <row r="142" spans="2:11" s="1" customFormat="1" ht="15" customHeight="1">
      <c r="B142" s="261"/>
      <c r="C142" s="218" t="s">
        <v>1368</v>
      </c>
      <c r="D142" s="218"/>
      <c r="E142" s="218"/>
      <c r="F142" s="239" t="s">
        <v>1311</v>
      </c>
      <c r="G142" s="218"/>
      <c r="H142" s="218" t="s">
        <v>1369</v>
      </c>
      <c r="I142" s="218" t="s">
        <v>1346</v>
      </c>
      <c r="J142" s="218"/>
      <c r="K142" s="264"/>
    </row>
    <row r="143" spans="2:11" s="1" customFormat="1" ht="15" customHeight="1">
      <c r="B143" s="265"/>
      <c r="C143" s="266"/>
      <c r="D143" s="266"/>
      <c r="E143" s="266"/>
      <c r="F143" s="266"/>
      <c r="G143" s="266"/>
      <c r="H143" s="266"/>
      <c r="I143" s="266"/>
      <c r="J143" s="266"/>
      <c r="K143" s="267"/>
    </row>
    <row r="144" spans="2:11" s="1" customFormat="1" ht="18.75" customHeight="1">
      <c r="B144" s="252"/>
      <c r="C144" s="252"/>
      <c r="D144" s="252"/>
      <c r="E144" s="252"/>
      <c r="F144" s="253"/>
      <c r="G144" s="252"/>
      <c r="H144" s="252"/>
      <c r="I144" s="252"/>
      <c r="J144" s="252"/>
      <c r="K144" s="252"/>
    </row>
    <row r="145" spans="2:11" s="1" customFormat="1" ht="18.75" customHeight="1">
      <c r="B145" s="225"/>
      <c r="C145" s="225"/>
      <c r="D145" s="225"/>
      <c r="E145" s="225"/>
      <c r="F145" s="225"/>
      <c r="G145" s="225"/>
      <c r="H145" s="225"/>
      <c r="I145" s="225"/>
      <c r="J145" s="225"/>
      <c r="K145" s="225"/>
    </row>
    <row r="146" spans="2:11" s="1" customFormat="1" ht="7.5" customHeight="1">
      <c r="B146" s="226"/>
      <c r="C146" s="227"/>
      <c r="D146" s="227"/>
      <c r="E146" s="227"/>
      <c r="F146" s="227"/>
      <c r="G146" s="227"/>
      <c r="H146" s="227"/>
      <c r="I146" s="227"/>
      <c r="J146" s="227"/>
      <c r="K146" s="228"/>
    </row>
    <row r="147" spans="2:11" s="1" customFormat="1" ht="45" customHeight="1">
      <c r="B147" s="229"/>
      <c r="C147" s="333" t="s">
        <v>1370</v>
      </c>
      <c r="D147" s="333"/>
      <c r="E147" s="333"/>
      <c r="F147" s="333"/>
      <c r="G147" s="333"/>
      <c r="H147" s="333"/>
      <c r="I147" s="333"/>
      <c r="J147" s="333"/>
      <c r="K147" s="230"/>
    </row>
    <row r="148" spans="2:11" s="1" customFormat="1" ht="17.25" customHeight="1">
      <c r="B148" s="229"/>
      <c r="C148" s="231" t="s">
        <v>1305</v>
      </c>
      <c r="D148" s="231"/>
      <c r="E148" s="231"/>
      <c r="F148" s="231" t="s">
        <v>1306</v>
      </c>
      <c r="G148" s="232"/>
      <c r="H148" s="231" t="s">
        <v>59</v>
      </c>
      <c r="I148" s="231" t="s">
        <v>62</v>
      </c>
      <c r="J148" s="231" t="s">
        <v>1307</v>
      </c>
      <c r="K148" s="230"/>
    </row>
    <row r="149" spans="2:11" s="1" customFormat="1" ht="17.25" customHeight="1">
      <c r="B149" s="229"/>
      <c r="C149" s="233" t="s">
        <v>1308</v>
      </c>
      <c r="D149" s="233"/>
      <c r="E149" s="233"/>
      <c r="F149" s="234" t="s">
        <v>1309</v>
      </c>
      <c r="G149" s="235"/>
      <c r="H149" s="233"/>
      <c r="I149" s="233"/>
      <c r="J149" s="233" t="s">
        <v>1310</v>
      </c>
      <c r="K149" s="230"/>
    </row>
    <row r="150" spans="2:11" s="1" customFormat="1" ht="5.25" customHeight="1">
      <c r="B150" s="241"/>
      <c r="C150" s="236"/>
      <c r="D150" s="236"/>
      <c r="E150" s="236"/>
      <c r="F150" s="236"/>
      <c r="G150" s="237"/>
      <c r="H150" s="236"/>
      <c r="I150" s="236"/>
      <c r="J150" s="236"/>
      <c r="K150" s="264"/>
    </row>
    <row r="151" spans="2:11" s="1" customFormat="1" ht="15" customHeight="1">
      <c r="B151" s="241"/>
      <c r="C151" s="268" t="s">
        <v>1314</v>
      </c>
      <c r="D151" s="218"/>
      <c r="E151" s="218"/>
      <c r="F151" s="269" t="s">
        <v>1311</v>
      </c>
      <c r="G151" s="218"/>
      <c r="H151" s="268" t="s">
        <v>1351</v>
      </c>
      <c r="I151" s="268" t="s">
        <v>1313</v>
      </c>
      <c r="J151" s="268">
        <v>120</v>
      </c>
      <c r="K151" s="264"/>
    </row>
    <row r="152" spans="2:11" s="1" customFormat="1" ht="15" customHeight="1">
      <c r="B152" s="241"/>
      <c r="C152" s="268" t="s">
        <v>1360</v>
      </c>
      <c r="D152" s="218"/>
      <c r="E152" s="218"/>
      <c r="F152" s="269" t="s">
        <v>1311</v>
      </c>
      <c r="G152" s="218"/>
      <c r="H152" s="268" t="s">
        <v>1371</v>
      </c>
      <c r="I152" s="268" t="s">
        <v>1313</v>
      </c>
      <c r="J152" s="268" t="s">
        <v>1362</v>
      </c>
      <c r="K152" s="264"/>
    </row>
    <row r="153" spans="2:11" s="1" customFormat="1" ht="15" customHeight="1">
      <c r="B153" s="241"/>
      <c r="C153" s="268" t="s">
        <v>91</v>
      </c>
      <c r="D153" s="218"/>
      <c r="E153" s="218"/>
      <c r="F153" s="269" t="s">
        <v>1311</v>
      </c>
      <c r="G153" s="218"/>
      <c r="H153" s="268" t="s">
        <v>1372</v>
      </c>
      <c r="I153" s="268" t="s">
        <v>1313</v>
      </c>
      <c r="J153" s="268" t="s">
        <v>1362</v>
      </c>
      <c r="K153" s="264"/>
    </row>
    <row r="154" spans="2:11" s="1" customFormat="1" ht="15" customHeight="1">
      <c r="B154" s="241"/>
      <c r="C154" s="268" t="s">
        <v>1316</v>
      </c>
      <c r="D154" s="218"/>
      <c r="E154" s="218"/>
      <c r="F154" s="269" t="s">
        <v>1317</v>
      </c>
      <c r="G154" s="218"/>
      <c r="H154" s="268" t="s">
        <v>1351</v>
      </c>
      <c r="I154" s="268" t="s">
        <v>1313</v>
      </c>
      <c r="J154" s="268">
        <v>50</v>
      </c>
      <c r="K154" s="264"/>
    </row>
    <row r="155" spans="2:11" s="1" customFormat="1" ht="15" customHeight="1">
      <c r="B155" s="241"/>
      <c r="C155" s="268" t="s">
        <v>1319</v>
      </c>
      <c r="D155" s="218"/>
      <c r="E155" s="218"/>
      <c r="F155" s="269" t="s">
        <v>1311</v>
      </c>
      <c r="G155" s="218"/>
      <c r="H155" s="268" t="s">
        <v>1351</v>
      </c>
      <c r="I155" s="268" t="s">
        <v>1321</v>
      </c>
      <c r="J155" s="268"/>
      <c r="K155" s="264"/>
    </row>
    <row r="156" spans="2:11" s="1" customFormat="1" ht="15" customHeight="1">
      <c r="B156" s="241"/>
      <c r="C156" s="268" t="s">
        <v>1330</v>
      </c>
      <c r="D156" s="218"/>
      <c r="E156" s="218"/>
      <c r="F156" s="269" t="s">
        <v>1317</v>
      </c>
      <c r="G156" s="218"/>
      <c r="H156" s="268" t="s">
        <v>1351</v>
      </c>
      <c r="I156" s="268" t="s">
        <v>1313</v>
      </c>
      <c r="J156" s="268">
        <v>50</v>
      </c>
      <c r="K156" s="264"/>
    </row>
    <row r="157" spans="2:11" s="1" customFormat="1" ht="15" customHeight="1">
      <c r="B157" s="241"/>
      <c r="C157" s="268" t="s">
        <v>1338</v>
      </c>
      <c r="D157" s="218"/>
      <c r="E157" s="218"/>
      <c r="F157" s="269" t="s">
        <v>1317</v>
      </c>
      <c r="G157" s="218"/>
      <c r="H157" s="268" t="s">
        <v>1351</v>
      </c>
      <c r="I157" s="268" t="s">
        <v>1313</v>
      </c>
      <c r="J157" s="268">
        <v>50</v>
      </c>
      <c r="K157" s="264"/>
    </row>
    <row r="158" spans="2:11" s="1" customFormat="1" ht="15" customHeight="1">
      <c r="B158" s="241"/>
      <c r="C158" s="268" t="s">
        <v>1336</v>
      </c>
      <c r="D158" s="218"/>
      <c r="E158" s="218"/>
      <c r="F158" s="269" t="s">
        <v>1317</v>
      </c>
      <c r="G158" s="218"/>
      <c r="H158" s="268" t="s">
        <v>1351</v>
      </c>
      <c r="I158" s="268" t="s">
        <v>1313</v>
      </c>
      <c r="J158" s="268">
        <v>50</v>
      </c>
      <c r="K158" s="264"/>
    </row>
    <row r="159" spans="2:11" s="1" customFormat="1" ht="15" customHeight="1">
      <c r="B159" s="241"/>
      <c r="C159" s="268" t="s">
        <v>112</v>
      </c>
      <c r="D159" s="218"/>
      <c r="E159" s="218"/>
      <c r="F159" s="269" t="s">
        <v>1311</v>
      </c>
      <c r="G159" s="218"/>
      <c r="H159" s="268" t="s">
        <v>1373</v>
      </c>
      <c r="I159" s="268" t="s">
        <v>1313</v>
      </c>
      <c r="J159" s="268" t="s">
        <v>1374</v>
      </c>
      <c r="K159" s="264"/>
    </row>
    <row r="160" spans="2:11" s="1" customFormat="1" ht="15" customHeight="1">
      <c r="B160" s="241"/>
      <c r="C160" s="268" t="s">
        <v>1375</v>
      </c>
      <c r="D160" s="218"/>
      <c r="E160" s="218"/>
      <c r="F160" s="269" t="s">
        <v>1311</v>
      </c>
      <c r="G160" s="218"/>
      <c r="H160" s="268" t="s">
        <v>1376</v>
      </c>
      <c r="I160" s="268" t="s">
        <v>1346</v>
      </c>
      <c r="J160" s="268"/>
      <c r="K160" s="264"/>
    </row>
    <row r="161" spans="2:11" s="1" customFormat="1" ht="15" customHeight="1">
      <c r="B161" s="270"/>
      <c r="C161" s="250"/>
      <c r="D161" s="250"/>
      <c r="E161" s="250"/>
      <c r="F161" s="250"/>
      <c r="G161" s="250"/>
      <c r="H161" s="250"/>
      <c r="I161" s="250"/>
      <c r="J161" s="250"/>
      <c r="K161" s="271"/>
    </row>
    <row r="162" spans="2:11" s="1" customFormat="1" ht="18.75" customHeight="1">
      <c r="B162" s="252"/>
      <c r="C162" s="262"/>
      <c r="D162" s="262"/>
      <c r="E162" s="262"/>
      <c r="F162" s="272"/>
      <c r="G162" s="262"/>
      <c r="H162" s="262"/>
      <c r="I162" s="262"/>
      <c r="J162" s="262"/>
      <c r="K162" s="252"/>
    </row>
    <row r="163" spans="2:11" s="1" customFormat="1" ht="18.75" customHeight="1">
      <c r="B163" s="225"/>
      <c r="C163" s="225"/>
      <c r="D163" s="225"/>
      <c r="E163" s="225"/>
      <c r="F163" s="225"/>
      <c r="G163" s="225"/>
      <c r="H163" s="225"/>
      <c r="I163" s="225"/>
      <c r="J163" s="225"/>
      <c r="K163" s="225"/>
    </row>
    <row r="164" spans="2:11" s="1" customFormat="1" ht="7.5" customHeight="1">
      <c r="B164" s="207"/>
      <c r="C164" s="208"/>
      <c r="D164" s="208"/>
      <c r="E164" s="208"/>
      <c r="F164" s="208"/>
      <c r="G164" s="208"/>
      <c r="H164" s="208"/>
      <c r="I164" s="208"/>
      <c r="J164" s="208"/>
      <c r="K164" s="209"/>
    </row>
    <row r="165" spans="2:11" s="1" customFormat="1" ht="45" customHeight="1">
      <c r="B165" s="210"/>
      <c r="C165" s="334" t="s">
        <v>1377</v>
      </c>
      <c r="D165" s="334"/>
      <c r="E165" s="334"/>
      <c r="F165" s="334"/>
      <c r="G165" s="334"/>
      <c r="H165" s="334"/>
      <c r="I165" s="334"/>
      <c r="J165" s="334"/>
      <c r="K165" s="211"/>
    </row>
    <row r="166" spans="2:11" s="1" customFormat="1" ht="17.25" customHeight="1">
      <c r="B166" s="210"/>
      <c r="C166" s="231" t="s">
        <v>1305</v>
      </c>
      <c r="D166" s="231"/>
      <c r="E166" s="231"/>
      <c r="F166" s="231" t="s">
        <v>1306</v>
      </c>
      <c r="G166" s="273"/>
      <c r="H166" s="274" t="s">
        <v>59</v>
      </c>
      <c r="I166" s="274" t="s">
        <v>62</v>
      </c>
      <c r="J166" s="231" t="s">
        <v>1307</v>
      </c>
      <c r="K166" s="211"/>
    </row>
    <row r="167" spans="2:11" s="1" customFormat="1" ht="17.25" customHeight="1">
      <c r="B167" s="212"/>
      <c r="C167" s="233" t="s">
        <v>1308</v>
      </c>
      <c r="D167" s="233"/>
      <c r="E167" s="233"/>
      <c r="F167" s="234" t="s">
        <v>1309</v>
      </c>
      <c r="G167" s="275"/>
      <c r="H167" s="276"/>
      <c r="I167" s="276"/>
      <c r="J167" s="233" t="s">
        <v>1310</v>
      </c>
      <c r="K167" s="213"/>
    </row>
    <row r="168" spans="2:11" s="1" customFormat="1" ht="5.25" customHeight="1">
      <c r="B168" s="241"/>
      <c r="C168" s="236"/>
      <c r="D168" s="236"/>
      <c r="E168" s="236"/>
      <c r="F168" s="236"/>
      <c r="G168" s="237"/>
      <c r="H168" s="236"/>
      <c r="I168" s="236"/>
      <c r="J168" s="236"/>
      <c r="K168" s="264"/>
    </row>
    <row r="169" spans="2:11" s="1" customFormat="1" ht="15" customHeight="1">
      <c r="B169" s="241"/>
      <c r="C169" s="218" t="s">
        <v>1314</v>
      </c>
      <c r="D169" s="218"/>
      <c r="E169" s="218"/>
      <c r="F169" s="239" t="s">
        <v>1311</v>
      </c>
      <c r="G169" s="218"/>
      <c r="H169" s="218" t="s">
        <v>1351</v>
      </c>
      <c r="I169" s="218" t="s">
        <v>1313</v>
      </c>
      <c r="J169" s="218">
        <v>120</v>
      </c>
      <c r="K169" s="264"/>
    </row>
    <row r="170" spans="2:11" s="1" customFormat="1" ht="15" customHeight="1">
      <c r="B170" s="241"/>
      <c r="C170" s="218" t="s">
        <v>1360</v>
      </c>
      <c r="D170" s="218"/>
      <c r="E170" s="218"/>
      <c r="F170" s="239" t="s">
        <v>1311</v>
      </c>
      <c r="G170" s="218"/>
      <c r="H170" s="218" t="s">
        <v>1361</v>
      </c>
      <c r="I170" s="218" t="s">
        <v>1313</v>
      </c>
      <c r="J170" s="218" t="s">
        <v>1362</v>
      </c>
      <c r="K170" s="264"/>
    </row>
    <row r="171" spans="2:11" s="1" customFormat="1" ht="15" customHeight="1">
      <c r="B171" s="241"/>
      <c r="C171" s="218" t="s">
        <v>91</v>
      </c>
      <c r="D171" s="218"/>
      <c r="E171" s="218"/>
      <c r="F171" s="239" t="s">
        <v>1311</v>
      </c>
      <c r="G171" s="218"/>
      <c r="H171" s="218" t="s">
        <v>1378</v>
      </c>
      <c r="I171" s="218" t="s">
        <v>1313</v>
      </c>
      <c r="J171" s="218" t="s">
        <v>1362</v>
      </c>
      <c r="K171" s="264"/>
    </row>
    <row r="172" spans="2:11" s="1" customFormat="1" ht="15" customHeight="1">
      <c r="B172" s="241"/>
      <c r="C172" s="218" t="s">
        <v>1316</v>
      </c>
      <c r="D172" s="218"/>
      <c r="E172" s="218"/>
      <c r="F172" s="239" t="s">
        <v>1317</v>
      </c>
      <c r="G172" s="218"/>
      <c r="H172" s="218" t="s">
        <v>1378</v>
      </c>
      <c r="I172" s="218" t="s">
        <v>1313</v>
      </c>
      <c r="J172" s="218">
        <v>50</v>
      </c>
      <c r="K172" s="264"/>
    </row>
    <row r="173" spans="2:11" s="1" customFormat="1" ht="15" customHeight="1">
      <c r="B173" s="241"/>
      <c r="C173" s="218" t="s">
        <v>1319</v>
      </c>
      <c r="D173" s="218"/>
      <c r="E173" s="218"/>
      <c r="F173" s="239" t="s">
        <v>1311</v>
      </c>
      <c r="G173" s="218"/>
      <c r="H173" s="218" t="s">
        <v>1378</v>
      </c>
      <c r="I173" s="218" t="s">
        <v>1321</v>
      </c>
      <c r="J173" s="218"/>
      <c r="K173" s="264"/>
    </row>
    <row r="174" spans="2:11" s="1" customFormat="1" ht="15" customHeight="1">
      <c r="B174" s="241"/>
      <c r="C174" s="218" t="s">
        <v>1330</v>
      </c>
      <c r="D174" s="218"/>
      <c r="E174" s="218"/>
      <c r="F174" s="239" t="s">
        <v>1317</v>
      </c>
      <c r="G174" s="218"/>
      <c r="H174" s="218" t="s">
        <v>1378</v>
      </c>
      <c r="I174" s="218" t="s">
        <v>1313</v>
      </c>
      <c r="J174" s="218">
        <v>50</v>
      </c>
      <c r="K174" s="264"/>
    </row>
    <row r="175" spans="2:11" s="1" customFormat="1" ht="15" customHeight="1">
      <c r="B175" s="241"/>
      <c r="C175" s="218" t="s">
        <v>1338</v>
      </c>
      <c r="D175" s="218"/>
      <c r="E175" s="218"/>
      <c r="F175" s="239" t="s">
        <v>1317</v>
      </c>
      <c r="G175" s="218"/>
      <c r="H175" s="218" t="s">
        <v>1378</v>
      </c>
      <c r="I175" s="218" t="s">
        <v>1313</v>
      </c>
      <c r="J175" s="218">
        <v>50</v>
      </c>
      <c r="K175" s="264"/>
    </row>
    <row r="176" spans="2:11" s="1" customFormat="1" ht="15" customHeight="1">
      <c r="B176" s="241"/>
      <c r="C176" s="218" t="s">
        <v>1336</v>
      </c>
      <c r="D176" s="218"/>
      <c r="E176" s="218"/>
      <c r="F176" s="239" t="s">
        <v>1317</v>
      </c>
      <c r="G176" s="218"/>
      <c r="H176" s="218" t="s">
        <v>1378</v>
      </c>
      <c r="I176" s="218" t="s">
        <v>1313</v>
      </c>
      <c r="J176" s="218">
        <v>50</v>
      </c>
      <c r="K176" s="264"/>
    </row>
    <row r="177" spans="2:11" s="1" customFormat="1" ht="15" customHeight="1">
      <c r="B177" s="241"/>
      <c r="C177" s="218" t="s">
        <v>126</v>
      </c>
      <c r="D177" s="218"/>
      <c r="E177" s="218"/>
      <c r="F177" s="239" t="s">
        <v>1311</v>
      </c>
      <c r="G177" s="218"/>
      <c r="H177" s="218" t="s">
        <v>1379</v>
      </c>
      <c r="I177" s="218" t="s">
        <v>1380</v>
      </c>
      <c r="J177" s="218"/>
      <c r="K177" s="264"/>
    </row>
    <row r="178" spans="2:11" s="1" customFormat="1" ht="15" customHeight="1">
      <c r="B178" s="241"/>
      <c r="C178" s="218" t="s">
        <v>62</v>
      </c>
      <c r="D178" s="218"/>
      <c r="E178" s="218"/>
      <c r="F178" s="239" t="s">
        <v>1311</v>
      </c>
      <c r="G178" s="218"/>
      <c r="H178" s="218" t="s">
        <v>1381</v>
      </c>
      <c r="I178" s="218" t="s">
        <v>1382</v>
      </c>
      <c r="J178" s="218">
        <v>1</v>
      </c>
      <c r="K178" s="264"/>
    </row>
    <row r="179" spans="2:11" s="1" customFormat="1" ht="15" customHeight="1">
      <c r="B179" s="241"/>
      <c r="C179" s="218" t="s">
        <v>58</v>
      </c>
      <c r="D179" s="218"/>
      <c r="E179" s="218"/>
      <c r="F179" s="239" t="s">
        <v>1311</v>
      </c>
      <c r="G179" s="218"/>
      <c r="H179" s="218" t="s">
        <v>1383</v>
      </c>
      <c r="I179" s="218" t="s">
        <v>1313</v>
      </c>
      <c r="J179" s="218">
        <v>20</v>
      </c>
      <c r="K179" s="264"/>
    </row>
    <row r="180" spans="2:11" s="1" customFormat="1" ht="15" customHeight="1">
      <c r="B180" s="241"/>
      <c r="C180" s="218" t="s">
        <v>59</v>
      </c>
      <c r="D180" s="218"/>
      <c r="E180" s="218"/>
      <c r="F180" s="239" t="s">
        <v>1311</v>
      </c>
      <c r="G180" s="218"/>
      <c r="H180" s="218" t="s">
        <v>1384</v>
      </c>
      <c r="I180" s="218" t="s">
        <v>1313</v>
      </c>
      <c r="J180" s="218">
        <v>255</v>
      </c>
      <c r="K180" s="264"/>
    </row>
    <row r="181" spans="2:11" s="1" customFormat="1" ht="15" customHeight="1">
      <c r="B181" s="241"/>
      <c r="C181" s="218" t="s">
        <v>127</v>
      </c>
      <c r="D181" s="218"/>
      <c r="E181" s="218"/>
      <c r="F181" s="239" t="s">
        <v>1311</v>
      </c>
      <c r="G181" s="218"/>
      <c r="H181" s="218" t="s">
        <v>1275</v>
      </c>
      <c r="I181" s="218" t="s">
        <v>1313</v>
      </c>
      <c r="J181" s="218">
        <v>10</v>
      </c>
      <c r="K181" s="264"/>
    </row>
    <row r="182" spans="2:11" s="1" customFormat="1" ht="15" customHeight="1">
      <c r="B182" s="241"/>
      <c r="C182" s="218" t="s">
        <v>128</v>
      </c>
      <c r="D182" s="218"/>
      <c r="E182" s="218"/>
      <c r="F182" s="239" t="s">
        <v>1311</v>
      </c>
      <c r="G182" s="218"/>
      <c r="H182" s="218" t="s">
        <v>1385</v>
      </c>
      <c r="I182" s="218" t="s">
        <v>1346</v>
      </c>
      <c r="J182" s="218"/>
      <c r="K182" s="264"/>
    </row>
    <row r="183" spans="2:11" s="1" customFormat="1" ht="15" customHeight="1">
      <c r="B183" s="241"/>
      <c r="C183" s="218" t="s">
        <v>1386</v>
      </c>
      <c r="D183" s="218"/>
      <c r="E183" s="218"/>
      <c r="F183" s="239" t="s">
        <v>1311</v>
      </c>
      <c r="G183" s="218"/>
      <c r="H183" s="218" t="s">
        <v>1387</v>
      </c>
      <c r="I183" s="218" t="s">
        <v>1346</v>
      </c>
      <c r="J183" s="218"/>
      <c r="K183" s="264"/>
    </row>
    <row r="184" spans="2:11" s="1" customFormat="1" ht="15" customHeight="1">
      <c r="B184" s="241"/>
      <c r="C184" s="218" t="s">
        <v>1375</v>
      </c>
      <c r="D184" s="218"/>
      <c r="E184" s="218"/>
      <c r="F184" s="239" t="s">
        <v>1311</v>
      </c>
      <c r="G184" s="218"/>
      <c r="H184" s="218" t="s">
        <v>1388</v>
      </c>
      <c r="I184" s="218" t="s">
        <v>1346</v>
      </c>
      <c r="J184" s="218"/>
      <c r="K184" s="264"/>
    </row>
    <row r="185" spans="2:11" s="1" customFormat="1" ht="15" customHeight="1">
      <c r="B185" s="241"/>
      <c r="C185" s="218" t="s">
        <v>130</v>
      </c>
      <c r="D185" s="218"/>
      <c r="E185" s="218"/>
      <c r="F185" s="239" t="s">
        <v>1317</v>
      </c>
      <c r="G185" s="218"/>
      <c r="H185" s="218" t="s">
        <v>1389</v>
      </c>
      <c r="I185" s="218" t="s">
        <v>1313</v>
      </c>
      <c r="J185" s="218">
        <v>50</v>
      </c>
      <c r="K185" s="264"/>
    </row>
    <row r="186" spans="2:11" s="1" customFormat="1" ht="15" customHeight="1">
      <c r="B186" s="241"/>
      <c r="C186" s="218" t="s">
        <v>1390</v>
      </c>
      <c r="D186" s="218"/>
      <c r="E186" s="218"/>
      <c r="F186" s="239" t="s">
        <v>1317</v>
      </c>
      <c r="G186" s="218"/>
      <c r="H186" s="218" t="s">
        <v>1391</v>
      </c>
      <c r="I186" s="218" t="s">
        <v>1392</v>
      </c>
      <c r="J186" s="218"/>
      <c r="K186" s="264"/>
    </row>
    <row r="187" spans="2:11" s="1" customFormat="1" ht="15" customHeight="1">
      <c r="B187" s="241"/>
      <c r="C187" s="218" t="s">
        <v>1393</v>
      </c>
      <c r="D187" s="218"/>
      <c r="E187" s="218"/>
      <c r="F187" s="239" t="s">
        <v>1317</v>
      </c>
      <c r="G187" s="218"/>
      <c r="H187" s="218" t="s">
        <v>1394</v>
      </c>
      <c r="I187" s="218" t="s">
        <v>1392</v>
      </c>
      <c r="J187" s="218"/>
      <c r="K187" s="264"/>
    </row>
    <row r="188" spans="2:11" s="1" customFormat="1" ht="15" customHeight="1">
      <c r="B188" s="241"/>
      <c r="C188" s="218" t="s">
        <v>1395</v>
      </c>
      <c r="D188" s="218"/>
      <c r="E188" s="218"/>
      <c r="F188" s="239" t="s">
        <v>1317</v>
      </c>
      <c r="G188" s="218"/>
      <c r="H188" s="218" t="s">
        <v>1396</v>
      </c>
      <c r="I188" s="218" t="s">
        <v>1392</v>
      </c>
      <c r="J188" s="218"/>
      <c r="K188" s="264"/>
    </row>
    <row r="189" spans="2:11" s="1" customFormat="1" ht="15" customHeight="1">
      <c r="B189" s="241"/>
      <c r="C189" s="277" t="s">
        <v>1397</v>
      </c>
      <c r="D189" s="218"/>
      <c r="E189" s="218"/>
      <c r="F189" s="239" t="s">
        <v>1317</v>
      </c>
      <c r="G189" s="218"/>
      <c r="H189" s="218" t="s">
        <v>1398</v>
      </c>
      <c r="I189" s="218" t="s">
        <v>1399</v>
      </c>
      <c r="J189" s="278" t="s">
        <v>1400</v>
      </c>
      <c r="K189" s="264"/>
    </row>
    <row r="190" spans="2:11" s="1" customFormat="1" ht="15" customHeight="1">
      <c r="B190" s="241"/>
      <c r="C190" s="277" t="s">
        <v>47</v>
      </c>
      <c r="D190" s="218"/>
      <c r="E190" s="218"/>
      <c r="F190" s="239" t="s">
        <v>1311</v>
      </c>
      <c r="G190" s="218"/>
      <c r="H190" s="215" t="s">
        <v>1401</v>
      </c>
      <c r="I190" s="218" t="s">
        <v>1402</v>
      </c>
      <c r="J190" s="218"/>
      <c r="K190" s="264"/>
    </row>
    <row r="191" spans="2:11" s="1" customFormat="1" ht="15" customHeight="1">
      <c r="B191" s="241"/>
      <c r="C191" s="277" t="s">
        <v>1403</v>
      </c>
      <c r="D191" s="218"/>
      <c r="E191" s="218"/>
      <c r="F191" s="239" t="s">
        <v>1311</v>
      </c>
      <c r="G191" s="218"/>
      <c r="H191" s="218" t="s">
        <v>1404</v>
      </c>
      <c r="I191" s="218" t="s">
        <v>1346</v>
      </c>
      <c r="J191" s="218"/>
      <c r="K191" s="264"/>
    </row>
    <row r="192" spans="2:11" s="1" customFormat="1" ht="15" customHeight="1">
      <c r="B192" s="241"/>
      <c r="C192" s="277" t="s">
        <v>1405</v>
      </c>
      <c r="D192" s="218"/>
      <c r="E192" s="218"/>
      <c r="F192" s="239" t="s">
        <v>1311</v>
      </c>
      <c r="G192" s="218"/>
      <c r="H192" s="218" t="s">
        <v>1406</v>
      </c>
      <c r="I192" s="218" t="s">
        <v>1346</v>
      </c>
      <c r="J192" s="218"/>
      <c r="K192" s="264"/>
    </row>
    <row r="193" spans="2:11" s="1" customFormat="1" ht="15" customHeight="1">
      <c r="B193" s="241"/>
      <c r="C193" s="277" t="s">
        <v>1407</v>
      </c>
      <c r="D193" s="218"/>
      <c r="E193" s="218"/>
      <c r="F193" s="239" t="s">
        <v>1317</v>
      </c>
      <c r="G193" s="218"/>
      <c r="H193" s="218" t="s">
        <v>1408</v>
      </c>
      <c r="I193" s="218" t="s">
        <v>1346</v>
      </c>
      <c r="J193" s="218"/>
      <c r="K193" s="264"/>
    </row>
    <row r="194" spans="2:11" s="1" customFormat="1" ht="15" customHeight="1">
      <c r="B194" s="270"/>
      <c r="C194" s="279"/>
      <c r="D194" s="250"/>
      <c r="E194" s="250"/>
      <c r="F194" s="250"/>
      <c r="G194" s="250"/>
      <c r="H194" s="250"/>
      <c r="I194" s="250"/>
      <c r="J194" s="250"/>
      <c r="K194" s="271"/>
    </row>
    <row r="195" spans="2:11" s="1" customFormat="1" ht="18.75" customHeight="1">
      <c r="B195" s="252"/>
      <c r="C195" s="262"/>
      <c r="D195" s="262"/>
      <c r="E195" s="262"/>
      <c r="F195" s="272"/>
      <c r="G195" s="262"/>
      <c r="H195" s="262"/>
      <c r="I195" s="262"/>
      <c r="J195" s="262"/>
      <c r="K195" s="252"/>
    </row>
    <row r="196" spans="2:11" s="1" customFormat="1" ht="18.75" customHeight="1">
      <c r="B196" s="252"/>
      <c r="C196" s="262"/>
      <c r="D196" s="262"/>
      <c r="E196" s="262"/>
      <c r="F196" s="272"/>
      <c r="G196" s="262"/>
      <c r="H196" s="262"/>
      <c r="I196" s="262"/>
      <c r="J196" s="262"/>
      <c r="K196" s="252"/>
    </row>
    <row r="197" spans="2:11" s="1" customFormat="1" ht="18.75" customHeight="1">
      <c r="B197" s="225"/>
      <c r="C197" s="225"/>
      <c r="D197" s="225"/>
      <c r="E197" s="225"/>
      <c r="F197" s="225"/>
      <c r="G197" s="225"/>
      <c r="H197" s="225"/>
      <c r="I197" s="225"/>
      <c r="J197" s="225"/>
      <c r="K197" s="225"/>
    </row>
    <row r="198" spans="2:11" s="1" customFormat="1" ht="13.5">
      <c r="B198" s="207"/>
      <c r="C198" s="208"/>
      <c r="D198" s="208"/>
      <c r="E198" s="208"/>
      <c r="F198" s="208"/>
      <c r="G198" s="208"/>
      <c r="H198" s="208"/>
      <c r="I198" s="208"/>
      <c r="J198" s="208"/>
      <c r="K198" s="209"/>
    </row>
    <row r="199" spans="2:11" s="1" customFormat="1" ht="21">
      <c r="B199" s="210"/>
      <c r="C199" s="334" t="s">
        <v>1409</v>
      </c>
      <c r="D199" s="334"/>
      <c r="E199" s="334"/>
      <c r="F199" s="334"/>
      <c r="G199" s="334"/>
      <c r="H199" s="334"/>
      <c r="I199" s="334"/>
      <c r="J199" s="334"/>
      <c r="K199" s="211"/>
    </row>
    <row r="200" spans="2:11" s="1" customFormat="1" ht="25.5" customHeight="1">
      <c r="B200" s="210"/>
      <c r="C200" s="280" t="s">
        <v>1410</v>
      </c>
      <c r="D200" s="280"/>
      <c r="E200" s="280"/>
      <c r="F200" s="280" t="s">
        <v>1411</v>
      </c>
      <c r="G200" s="281"/>
      <c r="H200" s="335" t="s">
        <v>1412</v>
      </c>
      <c r="I200" s="335"/>
      <c r="J200" s="335"/>
      <c r="K200" s="211"/>
    </row>
    <row r="201" spans="2:11" s="1" customFormat="1" ht="5.25" customHeight="1">
      <c r="B201" s="241"/>
      <c r="C201" s="236"/>
      <c r="D201" s="236"/>
      <c r="E201" s="236"/>
      <c r="F201" s="236"/>
      <c r="G201" s="262"/>
      <c r="H201" s="236"/>
      <c r="I201" s="236"/>
      <c r="J201" s="236"/>
      <c r="K201" s="264"/>
    </row>
    <row r="202" spans="2:11" s="1" customFormat="1" ht="15" customHeight="1">
      <c r="B202" s="241"/>
      <c r="C202" s="218" t="s">
        <v>1402</v>
      </c>
      <c r="D202" s="218"/>
      <c r="E202" s="218"/>
      <c r="F202" s="239" t="s">
        <v>48</v>
      </c>
      <c r="G202" s="218"/>
      <c r="H202" s="336" t="s">
        <v>1413</v>
      </c>
      <c r="I202" s="336"/>
      <c r="J202" s="336"/>
      <c r="K202" s="264"/>
    </row>
    <row r="203" spans="2:11" s="1" customFormat="1" ht="15" customHeight="1">
      <c r="B203" s="241"/>
      <c r="C203" s="218"/>
      <c r="D203" s="218"/>
      <c r="E203" s="218"/>
      <c r="F203" s="239" t="s">
        <v>49</v>
      </c>
      <c r="G203" s="218"/>
      <c r="H203" s="336" t="s">
        <v>1414</v>
      </c>
      <c r="I203" s="336"/>
      <c r="J203" s="336"/>
      <c r="K203" s="264"/>
    </row>
    <row r="204" spans="2:11" s="1" customFormat="1" ht="15" customHeight="1">
      <c r="B204" s="241"/>
      <c r="C204" s="218"/>
      <c r="D204" s="218"/>
      <c r="E204" s="218"/>
      <c r="F204" s="239" t="s">
        <v>52</v>
      </c>
      <c r="G204" s="218"/>
      <c r="H204" s="336" t="s">
        <v>1415</v>
      </c>
      <c r="I204" s="336"/>
      <c r="J204" s="336"/>
      <c r="K204" s="264"/>
    </row>
    <row r="205" spans="2:11" s="1" customFormat="1" ht="15" customHeight="1">
      <c r="B205" s="241"/>
      <c r="C205" s="218"/>
      <c r="D205" s="218"/>
      <c r="E205" s="218"/>
      <c r="F205" s="239" t="s">
        <v>50</v>
      </c>
      <c r="G205" s="218"/>
      <c r="H205" s="336" t="s">
        <v>1416</v>
      </c>
      <c r="I205" s="336"/>
      <c r="J205" s="336"/>
      <c r="K205" s="264"/>
    </row>
    <row r="206" spans="2:11" s="1" customFormat="1" ht="15" customHeight="1">
      <c r="B206" s="241"/>
      <c r="C206" s="218"/>
      <c r="D206" s="218"/>
      <c r="E206" s="218"/>
      <c r="F206" s="239" t="s">
        <v>51</v>
      </c>
      <c r="G206" s="218"/>
      <c r="H206" s="336" t="s">
        <v>1417</v>
      </c>
      <c r="I206" s="336"/>
      <c r="J206" s="336"/>
      <c r="K206" s="264"/>
    </row>
    <row r="207" spans="2:11" s="1" customFormat="1" ht="15" customHeight="1">
      <c r="B207" s="241"/>
      <c r="C207" s="218"/>
      <c r="D207" s="218"/>
      <c r="E207" s="218"/>
      <c r="F207" s="239"/>
      <c r="G207" s="218"/>
      <c r="H207" s="218"/>
      <c r="I207" s="218"/>
      <c r="J207" s="218"/>
      <c r="K207" s="264"/>
    </row>
    <row r="208" spans="2:11" s="1" customFormat="1" ht="15" customHeight="1">
      <c r="B208" s="241"/>
      <c r="C208" s="218" t="s">
        <v>1358</v>
      </c>
      <c r="D208" s="218"/>
      <c r="E208" s="218"/>
      <c r="F208" s="239" t="s">
        <v>83</v>
      </c>
      <c r="G208" s="218"/>
      <c r="H208" s="336" t="s">
        <v>1418</v>
      </c>
      <c r="I208" s="336"/>
      <c r="J208" s="336"/>
      <c r="K208" s="264"/>
    </row>
    <row r="209" spans="2:11" s="1" customFormat="1" ht="15" customHeight="1">
      <c r="B209" s="241"/>
      <c r="C209" s="218"/>
      <c r="D209" s="218"/>
      <c r="E209" s="218"/>
      <c r="F209" s="239" t="s">
        <v>1256</v>
      </c>
      <c r="G209" s="218"/>
      <c r="H209" s="336" t="s">
        <v>1257</v>
      </c>
      <c r="I209" s="336"/>
      <c r="J209" s="336"/>
      <c r="K209" s="264"/>
    </row>
    <row r="210" spans="2:11" s="1" customFormat="1" ht="15" customHeight="1">
      <c r="B210" s="241"/>
      <c r="C210" s="218"/>
      <c r="D210" s="218"/>
      <c r="E210" s="218"/>
      <c r="F210" s="239" t="s">
        <v>1254</v>
      </c>
      <c r="G210" s="218"/>
      <c r="H210" s="336" t="s">
        <v>1419</v>
      </c>
      <c r="I210" s="336"/>
      <c r="J210" s="336"/>
      <c r="K210" s="264"/>
    </row>
    <row r="211" spans="2:11" s="1" customFormat="1" ht="15" customHeight="1">
      <c r="B211" s="282"/>
      <c r="C211" s="218"/>
      <c r="D211" s="218"/>
      <c r="E211" s="218"/>
      <c r="F211" s="239" t="s">
        <v>103</v>
      </c>
      <c r="G211" s="277"/>
      <c r="H211" s="337" t="s">
        <v>104</v>
      </c>
      <c r="I211" s="337"/>
      <c r="J211" s="337"/>
      <c r="K211" s="283"/>
    </row>
    <row r="212" spans="2:11" s="1" customFormat="1" ht="15" customHeight="1">
      <c r="B212" s="282"/>
      <c r="C212" s="218"/>
      <c r="D212" s="218"/>
      <c r="E212" s="218"/>
      <c r="F212" s="239" t="s">
        <v>1258</v>
      </c>
      <c r="G212" s="277"/>
      <c r="H212" s="337" t="s">
        <v>1420</v>
      </c>
      <c r="I212" s="337"/>
      <c r="J212" s="337"/>
      <c r="K212" s="283"/>
    </row>
    <row r="213" spans="2:11" s="1" customFormat="1" ht="15" customHeight="1">
      <c r="B213" s="282"/>
      <c r="C213" s="218"/>
      <c r="D213" s="218"/>
      <c r="E213" s="218"/>
      <c r="F213" s="239"/>
      <c r="G213" s="277"/>
      <c r="H213" s="268"/>
      <c r="I213" s="268"/>
      <c r="J213" s="268"/>
      <c r="K213" s="283"/>
    </row>
    <row r="214" spans="2:11" s="1" customFormat="1" ht="15" customHeight="1">
      <c r="B214" s="282"/>
      <c r="C214" s="218" t="s">
        <v>1382</v>
      </c>
      <c r="D214" s="218"/>
      <c r="E214" s="218"/>
      <c r="F214" s="239">
        <v>1</v>
      </c>
      <c r="G214" s="277"/>
      <c r="H214" s="337" t="s">
        <v>1421</v>
      </c>
      <c r="I214" s="337"/>
      <c r="J214" s="337"/>
      <c r="K214" s="283"/>
    </row>
    <row r="215" spans="2:11" s="1" customFormat="1" ht="15" customHeight="1">
      <c r="B215" s="282"/>
      <c r="C215" s="218"/>
      <c r="D215" s="218"/>
      <c r="E215" s="218"/>
      <c r="F215" s="239">
        <v>2</v>
      </c>
      <c r="G215" s="277"/>
      <c r="H215" s="337" t="s">
        <v>1422</v>
      </c>
      <c r="I215" s="337"/>
      <c r="J215" s="337"/>
      <c r="K215" s="283"/>
    </row>
    <row r="216" spans="2:11" s="1" customFormat="1" ht="15" customHeight="1">
      <c r="B216" s="282"/>
      <c r="C216" s="218"/>
      <c r="D216" s="218"/>
      <c r="E216" s="218"/>
      <c r="F216" s="239">
        <v>3</v>
      </c>
      <c r="G216" s="277"/>
      <c r="H216" s="337" t="s">
        <v>1423</v>
      </c>
      <c r="I216" s="337"/>
      <c r="J216" s="337"/>
      <c r="K216" s="283"/>
    </row>
    <row r="217" spans="2:11" s="1" customFormat="1" ht="15" customHeight="1">
      <c r="B217" s="282"/>
      <c r="C217" s="218"/>
      <c r="D217" s="218"/>
      <c r="E217" s="218"/>
      <c r="F217" s="239">
        <v>4</v>
      </c>
      <c r="G217" s="277"/>
      <c r="H217" s="337" t="s">
        <v>1424</v>
      </c>
      <c r="I217" s="337"/>
      <c r="J217" s="337"/>
      <c r="K217" s="283"/>
    </row>
    <row r="218" spans="2:11" s="1" customFormat="1" ht="12.75" customHeight="1">
      <c r="B218" s="284"/>
      <c r="C218" s="285"/>
      <c r="D218" s="285"/>
      <c r="E218" s="285"/>
      <c r="F218" s="285"/>
      <c r="G218" s="285"/>
      <c r="H218" s="285"/>
      <c r="I218" s="285"/>
      <c r="J218" s="285"/>
      <c r="K218" s="286"/>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201.1 - Lávka</vt:lpstr>
      <vt:lpstr>201.2 - Komunikace</vt:lpstr>
      <vt:lpstr>201.3 - Dočasné dopravní ...</vt:lpstr>
      <vt:lpstr>202 - Rámový propustek</vt:lpstr>
      <vt:lpstr>VON - Vedlejší a ostatní ...</vt:lpstr>
      <vt:lpstr>Pokyny pro vyplnění</vt:lpstr>
      <vt:lpstr>'201.1 - Lávka'!Názvy_tisku</vt:lpstr>
      <vt:lpstr>'201.2 - Komunikace'!Názvy_tisku</vt:lpstr>
      <vt:lpstr>'201.3 - Dočasné dopravní ...'!Názvy_tisku</vt:lpstr>
      <vt:lpstr>'202 - Rámový propustek'!Názvy_tisku</vt:lpstr>
      <vt:lpstr>'Rekapitulace stavby'!Názvy_tisku</vt:lpstr>
      <vt:lpstr>'VON - Vedlejší a ostatní ...'!Názvy_tisku</vt:lpstr>
      <vt:lpstr>'201.1 - Lávka'!Oblast_tisku</vt:lpstr>
      <vt:lpstr>'201.2 - Komunikace'!Oblast_tisku</vt:lpstr>
      <vt:lpstr>'201.3 - Dočasné dopravní ...'!Oblast_tisku</vt:lpstr>
      <vt:lpstr>'202 - Rámový propustek'!Oblast_tisku</vt:lpstr>
      <vt:lpstr>'Pokyny pro vyplnění'!Oblast_tisku</vt:lpstr>
      <vt:lpstr>'Rekapitulace stavby'!Oblast_tisku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RUST</dc:creator>
  <cp:lastModifiedBy>edot</cp:lastModifiedBy>
  <cp:lastPrinted>2021-02-23T19:52:44Z</cp:lastPrinted>
  <dcterms:created xsi:type="dcterms:W3CDTF">2021-02-23T19:42:46Z</dcterms:created>
  <dcterms:modified xsi:type="dcterms:W3CDTF">2021-02-23T19:52:51Z</dcterms:modified>
</cp:coreProperties>
</file>